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СВОД ИТОГ районы форма 2п -МО" sheetId="1" r:id="rId1"/>
  </sheets>
  <definedNames>
    <definedName name="_xlnm._FilterDatabase" localSheetId="0" hidden="1">'СВОД ИТОГ районы форма 2п -МО'!$A$7:$Y$270</definedName>
    <definedName name="Z_108C1D38_3184_4B82_98E6_1C62CD7F821E_.wvu.PrintTitles" localSheetId="0" hidden="1">'СВОД ИТОГ районы форма 2п -МО'!$4:$6</definedName>
    <definedName name="Z_222881E2_F502_45AA_9BEC_35058983255B_.wvu.FilterData" localSheetId="0" hidden="1">'СВОД ИТОГ районы форма 2п -МО'!$A$7:$Y$270</definedName>
    <definedName name="Z_222881E2_F502_45AA_9BEC_35058983255B_.wvu.PrintArea" localSheetId="0" hidden="1">'СВОД ИТОГ районы форма 2п -МО'!$A$1:$O$270</definedName>
    <definedName name="Z_222881E2_F502_45AA_9BEC_35058983255B_.wvu.PrintTitles" localSheetId="0" hidden="1">'СВОД ИТОГ районы форма 2п -МО'!$2:$7</definedName>
    <definedName name="Z_2354C5A8_0A2A_4680_9816_8AC41EE15711_.wvu.FilterData" localSheetId="0" hidden="1">'СВОД ИТОГ районы форма 2п -МО'!$A$7:$Y$270</definedName>
    <definedName name="Z_2354C5A8_0A2A_4680_9816_8AC41EE15711_.wvu.PrintArea" localSheetId="0" hidden="1">'СВОД ИТОГ районы форма 2п -МО'!$A$1:$O$270</definedName>
    <definedName name="Z_2354C5A8_0A2A_4680_9816_8AC41EE15711_.wvu.PrintTitles" localSheetId="0" hidden="1">'СВОД ИТОГ районы форма 2п -МО'!$2:$7</definedName>
    <definedName name="Z_389E507A_EB87_4527_A335_078092A51C31_.wvu.PrintTitles" localSheetId="0" hidden="1">'СВОД ИТОГ районы форма 2п -МО'!$4:$6</definedName>
    <definedName name="Z_55B52CDC_17D9_4040_A417_936438266CCF_.wvu.PrintTitles" localSheetId="0" hidden="1">'СВОД ИТОГ районы форма 2п -МО'!$4:$6</definedName>
    <definedName name="Z_572789DB_D21D_4837_BB9E_B477FFDE0D23_.wvu.FilterData" localSheetId="0" hidden="1">'СВОД ИТОГ районы форма 2п -МО'!$A$7:$Y$270</definedName>
    <definedName name="Z_572789DB_D21D_4837_BB9E_B477FFDE0D23_.wvu.PrintArea" localSheetId="0" hidden="1">'СВОД ИТОГ районы форма 2п -МО'!$A$1:$O$270</definedName>
    <definedName name="Z_572789DB_D21D_4837_BB9E_B477FFDE0D23_.wvu.PrintTitles" localSheetId="0" hidden="1">'СВОД ИТОГ районы форма 2п -МО'!$2:$7</definedName>
    <definedName name="Z_86BF184A_C03A_428F_841E_F6D192CE82B4_.wvu.FilterData" localSheetId="0" hidden="1">'СВОД ИТОГ районы форма 2п -МО'!$A$7:$Y$270</definedName>
    <definedName name="Z_86BF184A_C03A_428F_841E_F6D192CE82B4_.wvu.PrintArea" localSheetId="0" hidden="1">'СВОД ИТОГ районы форма 2п -МО'!$A$1:$O$270</definedName>
    <definedName name="Z_86BF184A_C03A_428F_841E_F6D192CE82B4_.wvu.PrintTitles" localSheetId="0" hidden="1">'СВОД ИТОГ районы форма 2п -МО'!$2:$7</definedName>
    <definedName name="Z_8A263335_45B7_48E6_85A2_3C6A94BE9573_.wvu.FilterData" localSheetId="0" hidden="1">'СВОД ИТОГ районы форма 2п -МО'!$A$7:$Y$270</definedName>
    <definedName name="Z_8A263335_45B7_48E6_85A2_3C6A94BE9573_.wvu.PrintArea" localSheetId="0" hidden="1">'СВОД ИТОГ районы форма 2п -МО'!$A$1:$O$270</definedName>
    <definedName name="Z_8A263335_45B7_48E6_85A2_3C6A94BE9573_.wvu.PrintTitles" localSheetId="0" hidden="1">'СВОД ИТОГ районы форма 2п -МО'!$2:$7</definedName>
    <definedName name="Z_DE0B0707_23DA_4BA1_978F_8F97BBA844FC_.wvu.FilterData" localSheetId="0" hidden="1">'СВОД ИТОГ районы форма 2п -МО'!$A$7:$Y$270</definedName>
    <definedName name="Z_DE0B0707_23DA_4BA1_978F_8F97BBA844FC_.wvu.PrintArea" localSheetId="0" hidden="1">'СВОД ИТОГ районы форма 2п -МО'!$A$1:$O$270</definedName>
    <definedName name="Z_DE0B0707_23DA_4BA1_978F_8F97BBA844FC_.wvu.PrintTitles" localSheetId="0" hidden="1">'СВОД ИТОГ районы форма 2п -МО'!$2:$7</definedName>
    <definedName name="_xlnm.Print_Titles" localSheetId="0">'СВОД ИТОГ районы форма 2п -МО'!$2:$7</definedName>
    <definedName name="_xlnm.Print_Area" localSheetId="0">'СВОД ИТОГ районы форма 2п -МО'!$A$1:$O$270</definedName>
  </definedNames>
  <calcPr calcId="125725" forceFullCalc="1"/>
  <customWorkbookViews>
    <customWorkbookView name="Анна Сергеевна Громова - Личное представление" guid="{DE0B0707-23DA-4BA1-978F-8F97BBA844FC}" mergeInterval="0" personalView="1" maximized="1" windowWidth="1920" windowHeight="854" activeSheetId="1"/>
    <customWorkbookView name="Наталия Сергеевна Петроченко - Личное представление" guid="{222881E2-F502-45AA-9BEC-35058983255B}" mergeInterval="0" personalView="1" maximized="1" windowWidth="1916" windowHeight="855" activeSheetId="1" showComments="commIndAndComment"/>
    <customWorkbookView name="Шереметьева Наталья Владимировна - Личное представление" guid="{108C1D38-3184-4B82-98E6-1C62CD7F821E}" mergeInterval="0" personalView="1" maximized="1" windowWidth="1360" windowHeight="495" activeSheetId="1" showComments="commIndAndComment"/>
    <customWorkbookView name="Юлия Викторовна Рольгейзер - Личное представление" guid="{389E507A-EB87-4527-A335-078092A51C31}" mergeInterval="0" personalView="1" maximized="1" windowWidth="1916" windowHeight="814" activeSheetId="1"/>
    <customWorkbookView name="Алёна Лу - Личное представление" guid="{55B52CDC-17D9-4040-A417-936438266CCF}" mergeInterval="0" personalView="1" maximized="1" windowWidth="2556" windowHeight="854" activeSheetId="1"/>
    <customWorkbookView name="Вячеслав Александрович Александров - Личное представление" guid="{8A263335-45B7-48E6-85A2-3C6A94BE9573}" mergeInterval="0" personalView="1" maximized="1" windowWidth="1916" windowHeight="855" activeSheetId="1"/>
    <customWorkbookView name="Павел Андреевич Никитин - Личное представление" guid="{86BF184A-C03A-428F-841E-F6D192CE82B4}" mergeInterval="0" personalView="1" maximized="1" windowWidth="1916" windowHeight="855" activeSheetId="1" showComments="commIndAndComment"/>
    <customWorkbookView name="Владислава Александровна Андреева - Личное представление" guid="{572789DB-D21D-4837-BB9E-B477FFDE0D23}" mergeInterval="0" personalView="1" maximized="1" windowWidth="1916" windowHeight="814" activeSheetId="1"/>
    <customWorkbookView name="Дмитрий Анатольевич Развозжаев - Личное представление" guid="{2354C5A8-0A2A-4680-9816-8AC41EE15711}" mergeInterval="0" personalView="1" xWindow="17" yWindow="39" windowWidth="1446" windowHeight="61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1" i="1"/>
  <c r="H251" s="1"/>
  <c r="K251" s="1"/>
  <c r="N251" s="1"/>
  <c r="F252"/>
  <c r="G252" s="1"/>
  <c r="F253"/>
  <c r="I253" s="1"/>
  <c r="L253" s="1"/>
  <c r="O253" s="1"/>
  <c r="F254"/>
  <c r="I254" s="1"/>
  <c r="L254" s="1"/>
  <c r="O254" s="1"/>
  <c r="F255"/>
  <c r="G255" s="1"/>
  <c r="F256"/>
  <c r="I256" s="1"/>
  <c r="L256" s="1"/>
  <c r="O256" s="1"/>
  <c r="F257"/>
  <c r="I257" s="1"/>
  <c r="L257" s="1"/>
  <c r="O257" s="1"/>
  <c r="F258"/>
  <c r="H258" s="1"/>
  <c r="K258" s="1"/>
  <c r="N258" s="1"/>
  <c r="F259"/>
  <c r="I259" s="1"/>
  <c r="L259" s="1"/>
  <c r="O259" s="1"/>
  <c r="F261"/>
  <c r="I261" s="1"/>
  <c r="L261" s="1"/>
  <c r="O261" s="1"/>
  <c r="F262"/>
  <c r="I262" s="1"/>
  <c r="L262" s="1"/>
  <c r="O262" s="1"/>
  <c r="F263"/>
  <c r="H263" s="1"/>
  <c r="K263" s="1"/>
  <c r="N263" s="1"/>
  <c r="F264"/>
  <c r="F265"/>
  <c r="H265" s="1"/>
  <c r="K265" s="1"/>
  <c r="N265" s="1"/>
  <c r="F266"/>
  <c r="I266" s="1"/>
  <c r="L266" s="1"/>
  <c r="O266" s="1"/>
  <c r="F250"/>
  <c r="I250" s="1"/>
  <c r="L250" s="1"/>
  <c r="O250" s="1"/>
  <c r="E270"/>
  <c r="O267"/>
  <c r="M5"/>
  <c r="J5"/>
  <c r="G5"/>
  <c r="E5"/>
  <c r="D5"/>
  <c r="F248" l="1"/>
  <c r="F270" s="1"/>
  <c r="J255"/>
  <c r="M255" s="1"/>
  <c r="J252"/>
  <c r="M252" s="1"/>
  <c r="I258"/>
  <c r="H262"/>
  <c r="K262" s="1"/>
  <c r="N262" s="1"/>
  <c r="H253"/>
  <c r="K253" s="1"/>
  <c r="N253" s="1"/>
  <c r="I255"/>
  <c r="I265"/>
  <c r="I264"/>
  <c r="I252"/>
  <c r="I263"/>
  <c r="I251"/>
  <c r="H259"/>
  <c r="H261"/>
  <c r="H257"/>
  <c r="H256"/>
  <c r="H250"/>
  <c r="H255"/>
  <c r="H254"/>
  <c r="H264"/>
  <c r="H252"/>
  <c r="H266"/>
  <c r="G266"/>
  <c r="G264"/>
  <c r="G262"/>
  <c r="G258"/>
  <c r="G254"/>
  <c r="G261"/>
  <c r="G259"/>
  <c r="G257"/>
  <c r="G256"/>
  <c r="G250"/>
  <c r="G265"/>
  <c r="G253"/>
  <c r="G263"/>
  <c r="G251"/>
  <c r="L255" l="1"/>
  <c r="O255" s="1"/>
  <c r="L263"/>
  <c r="O263" s="1"/>
  <c r="L265"/>
  <c r="O265" s="1"/>
  <c r="L258"/>
  <c r="O258" s="1"/>
  <c r="L251"/>
  <c r="O251" s="1"/>
  <c r="L252"/>
  <c r="O252" s="1"/>
  <c r="L264"/>
  <c r="O264" s="1"/>
  <c r="K261"/>
  <c r="N261" s="1"/>
  <c r="K266"/>
  <c r="N266" s="1"/>
  <c r="K259"/>
  <c r="N259" s="1"/>
  <c r="K252"/>
  <c r="N252" s="1"/>
  <c r="K264"/>
  <c r="N264" s="1"/>
  <c r="K254"/>
  <c r="N254" s="1"/>
  <c r="K255"/>
  <c r="N255" s="1"/>
  <c r="K256"/>
  <c r="N256" s="1"/>
  <c r="K257"/>
  <c r="N257" s="1"/>
  <c r="K250"/>
  <c r="N250" s="1"/>
  <c r="J256"/>
  <c r="M256" s="1"/>
  <c r="J266"/>
  <c r="M266" s="1"/>
  <c r="J264"/>
  <c r="M264" s="1"/>
  <c r="J257"/>
  <c r="M257" s="1"/>
  <c r="J265"/>
  <c r="M265" s="1"/>
  <c r="J259"/>
  <c r="M259" s="1"/>
  <c r="J261"/>
  <c r="M261" s="1"/>
  <c r="J254"/>
  <c r="M254" s="1"/>
  <c r="J258"/>
  <c r="M258" s="1"/>
  <c r="J263"/>
  <c r="M263" s="1"/>
  <c r="J251"/>
  <c r="M251" s="1"/>
  <c r="J262"/>
  <c r="M262" s="1"/>
  <c r="J253"/>
  <c r="M253" s="1"/>
  <c r="J250"/>
  <c r="M250" s="1"/>
  <c r="G248"/>
  <c r="G270" s="1"/>
  <c r="I248"/>
  <c r="I270" s="1"/>
  <c r="H248"/>
  <c r="L248" l="1"/>
  <c r="L270" s="1"/>
  <c r="O248"/>
  <c r="K248"/>
  <c r="K270" s="1"/>
  <c r="N248"/>
  <c r="J248"/>
  <c r="J270" s="1"/>
  <c r="M248"/>
  <c r="H270"/>
  <c r="N270" l="1"/>
  <c r="O270"/>
  <c r="M270"/>
</calcChain>
</file>

<file path=xl/sharedStrings.xml><?xml version="1.0" encoding="utf-8"?>
<sst xmlns="http://schemas.openxmlformats.org/spreadsheetml/2006/main" count="559" uniqueCount="312">
  <si>
    <t>Продукция сельского хозяйства</t>
  </si>
  <si>
    <t>млн. руб.</t>
  </si>
  <si>
    <t>Индекс производства продукции сельского хозяйства</t>
  </si>
  <si>
    <t>Индекс-дефлятор продукции сельского хозяйства в хозяйствах всех категорий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</si>
  <si>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</si>
  <si>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</si>
  <si>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</si>
  <si>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</si>
  <si>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</si>
  <si>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</si>
  <si>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</si>
  <si>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</si>
  <si>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</si>
  <si>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км.</t>
  </si>
  <si>
    <t>на конец года; %</t>
  </si>
  <si>
    <t>в том числе:</t>
  </si>
  <si>
    <t>Валовой сбор зерна (в весе после доработки)</t>
  </si>
  <si>
    <t>тыс. тонн</t>
  </si>
  <si>
    <t>Валовой сбор картофеля</t>
  </si>
  <si>
    <t>Валовой сбор овощей</t>
  </si>
  <si>
    <t>млн.шт.</t>
  </si>
  <si>
    <t>млн.тонн</t>
  </si>
  <si>
    <t>Газ природный и попутный</t>
  </si>
  <si>
    <t>млрд.куб.м.</t>
  </si>
  <si>
    <t>Мясо и субпродукты пищевые домашней птицы</t>
  </si>
  <si>
    <t>тыс. дкл</t>
  </si>
  <si>
    <t>Водка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</si>
  <si>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</si>
  <si>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</si>
  <si>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</si>
  <si>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 xml:space="preserve">Обувь  </t>
  </si>
  <si>
    <t>млн.пар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</si>
  <si>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</si>
  <si>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</si>
  <si>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</si>
  <si>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</si>
  <si>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Полимеры этилена в первичных формах</t>
  </si>
  <si>
    <t>тонн</t>
  </si>
  <si>
    <t>млн. условных кирпичей</t>
  </si>
  <si>
    <t>Электроэнергия</t>
  </si>
  <si>
    <t>млрд. кВт. ч.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</si>
  <si>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</si>
  <si>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</si>
  <si>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</si>
  <si>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Ввод в действие жилых домов</t>
  </si>
  <si>
    <t>%</t>
  </si>
  <si>
    <t>к соответствующему периоду предыдущего года, %</t>
  </si>
  <si>
    <t>Индекс-дефлятор оборота розничной торговли</t>
  </si>
  <si>
    <t>Индекс-дефлятор объема платных услуг</t>
  </si>
  <si>
    <t>единиц</t>
  </si>
  <si>
    <t>тыс. чел.</t>
  </si>
  <si>
    <t xml:space="preserve">млрд. руб. </t>
  </si>
  <si>
    <t>Индекс физического объема инвестиций в основной капитал</t>
  </si>
  <si>
    <t>Индекс-дефлятор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</si>
  <si>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</si>
  <si>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</si>
  <si>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</si>
  <si>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</si>
  <si>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</si>
  <si>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</si>
  <si>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</si>
  <si>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</si>
  <si>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</si>
  <si>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</si>
  <si>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</si>
  <si>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</si>
  <si>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</si>
  <si>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</si>
  <si>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Показатели</t>
  </si>
  <si>
    <t>Единица измерения</t>
  </si>
  <si>
    <t>отчет</t>
  </si>
  <si>
    <t>оценка</t>
  </si>
  <si>
    <t>прогноз</t>
  </si>
  <si>
    <t>% к предыдущему году</t>
  </si>
  <si>
    <t xml:space="preserve">млн. руб. </t>
  </si>
  <si>
    <t xml:space="preserve">Индекс промышленного производства </t>
  </si>
  <si>
    <t>Добыча полезных ископаемых</t>
  </si>
  <si>
    <t>Обрабатывающие производства</t>
  </si>
  <si>
    <t>Индекс потребительских цен на продукцию общественного питания за период с начала года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</si>
  <si>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</si>
  <si>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</si>
  <si>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</si>
  <si>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Индекс-дефлятор отрузки - РАЗДЕЛ B: Добыча полезных ископаемых</t>
  </si>
  <si>
    <t>Индекс производства - РАЗДЕЛ B: Добыча полезных ископаемых</t>
  </si>
  <si>
    <t>Индекс-дефлятор отрузки - 08 Добыча прочих полезных ископаемых</t>
  </si>
  <si>
    <t>Индекс производства - 08 Добыча прочих полезных ископаемых</t>
  </si>
  <si>
    <t>Индекс-дефлятор отрузки - РАЗДЕЛ C: Обрабатывающие производства</t>
  </si>
  <si>
    <t>Индекс производства - РАЗДЕЛ C: Обрабатывающие производства</t>
  </si>
  <si>
    <t>Индекс-дефлятор отрузки - 10 Производство пищевых продуктов</t>
  </si>
  <si>
    <t>Индекс производства - 10 Производство пищевых продуктов</t>
  </si>
  <si>
    <t>Индекс-дефлятор отрузки - 11 Производство напитков</t>
  </si>
  <si>
    <t>Индекс производства - 11 Производство напитков</t>
  </si>
  <si>
    <t>Индекс-дефлятор отрузки - 13 Производство текстильных изделий</t>
  </si>
  <si>
    <t>Индекс производства - 13 Производство текстильных изделий</t>
  </si>
  <si>
    <t>Индекс-дефлятор отрузки - 14 Производство одежды</t>
  </si>
  <si>
    <t>Индекс производства - 14 Производство одежды</t>
  </si>
  <si>
    <t>Индекс-дефлятор отрузки - 15 Производство кожи и изделий из кожи</t>
  </si>
  <si>
    <t>Индекс производства - 15 Производство кожи и изделий из кожи</t>
  </si>
  <si>
    <t>Индекс-дефлятор отрузки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</si>
  <si>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</si>
  <si>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Индекс-дефлятор отрузки - 17 Производство бумаги и бумажных изделий </t>
  </si>
  <si>
    <t xml:space="preserve">Индекс производства - 17 Производство бумаги и бумажных изделий </t>
  </si>
  <si>
    <t>Индекс-дефлятор отрузки - 18 Деятельность полиграфическая и копирование носителей информации</t>
  </si>
  <si>
    <t>Индекс производства - 18 Деятельность полиграфическая и копирование носителей информации</t>
  </si>
  <si>
    <t>Индекс-дефлятор отрузки - 19 Производство кокса и нефтепродуктов</t>
  </si>
  <si>
    <t>Индекс производства - 19 Производство кокса и нефтепродуктов</t>
  </si>
  <si>
    <t>Индекс-дефлятор отрузки - 20 Производство химических веществ и химических продуктов</t>
  </si>
  <si>
    <t>Индекс производства - 20 Производство химических веществ и химических продуктов</t>
  </si>
  <si>
    <t>Индекс-дефлятор отрузки - 21 Производство лекарственных средств и материалов, применяемых в медицинских целях</t>
  </si>
  <si>
    <t>Индекс производства - 21 Производство лекарственных средств и материалов, применяемых в медицинских целях</t>
  </si>
  <si>
    <t>Индекс-дефлятор отрузки - 22 Производство резиновых и пластмассовых изделий</t>
  </si>
  <si>
    <t>Индекс производства - 22 Производство резиновых и пластмассовых изделий</t>
  </si>
  <si>
    <t>Индекс-дефлятор отрузки - 23 Производство прочей неметаллической минеральной продукции</t>
  </si>
  <si>
    <t>Индекс производства - 23 Производство прочей неметаллической минеральной продукции</t>
  </si>
  <si>
    <t xml:space="preserve">Индекс-дефлятор отрузки - 24 Производство металлургическое </t>
  </si>
  <si>
    <t xml:space="preserve">Индекс производства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</si>
  <si>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</si>
  <si>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Индекс-дефлятор отрузки - 25 Производство готовых металлических изделий, кроме машин и оборудования</t>
  </si>
  <si>
    <t>Индекс производства - 25 Производство готовых металлических изделий, кроме машин и оборудования</t>
  </si>
  <si>
    <t>Индекс-дефлятор отрузки - 26 Производство компьютеров, электронных и  оптических изделий</t>
  </si>
  <si>
    <t>Индекс производства - 26 Производство компьютеров, электронных и  оптических изделий</t>
  </si>
  <si>
    <t>Индекс-дефлятор отрузки - 27 Производство электрического оборудования</t>
  </si>
  <si>
    <t>Индекс производства - 27 Производство электрического оборудования</t>
  </si>
  <si>
    <t>Индекс-дефлятор отрузки - 28 Производство машин и оборудования, не включенных в другие группировки</t>
  </si>
  <si>
    <t>Индекс производства - 28 Производство машин и оборудования, не включенных в другие группировки</t>
  </si>
  <si>
    <t>Индекс-дефлятор отрузки - 29 Производство автотранспортных средств, прицепов и полуприцепов</t>
  </si>
  <si>
    <t>Индекс производства - 29 Производство автотранспортных средств, прицепов и полуприцепов</t>
  </si>
  <si>
    <t>Индекс-дефлятор отрузки - 30 Производство прочих транспортных средств и оборудования</t>
  </si>
  <si>
    <t>Индекс производства - 30 Производство прочих транспортных средств и оборудования</t>
  </si>
  <si>
    <t>Индекс-дефлятор отрузки - 31 Производство мебели</t>
  </si>
  <si>
    <t>Индекс производства - 31 Производство мебели</t>
  </si>
  <si>
    <t>Индекс-дефлятор отрузки - 32 Производство прочих готовых изделий</t>
  </si>
  <si>
    <t>Индекс производства - 32 Производство прочих готовых изделий</t>
  </si>
  <si>
    <t>Индекс-дефлятор отрузки - 33 Ремонт и монтаж машин и оборудования</t>
  </si>
  <si>
    <t>Индекс производства - 33 Ремонт и монтаж машин и оборудования</t>
  </si>
  <si>
    <t>Обеспечение электрической энергией, газом и паром; кондиционирование воздуха</t>
  </si>
  <si>
    <t>Индекс-дефлятор отгрузки - РАЗДЕЛ E: Водоснабжение; водоотведение, организация сбора и утилизации отходов, деятельность по ликвидации загрязнений</t>
  </si>
  <si>
    <t>Индекс производства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</si>
  <si>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</si>
  <si>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</si>
  <si>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</si>
  <si>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</si>
  <si>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</si>
  <si>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Индекс-дефлятор отгрузки - РАЗДЕЛ D: Обеспечение электрической энергией, газом и паром; кондиционирование воздуха</t>
  </si>
  <si>
    <t>Индекс производства - РАЗДЕЛ D: Обеспечение электрической энергией, газом и паром; кондиционирование воздуха</t>
  </si>
  <si>
    <t>Индекс-дефлятор отрузки - 06 Добыча сырой нефти и природного газа</t>
  </si>
  <si>
    <t>Индекс производства - 06 Добыча сырой нефти и природного газа</t>
  </si>
  <si>
    <t>Индекс-дефлятор отрузки - 09 Предоставление услуг в области добычи полезных ископаемых</t>
  </si>
  <si>
    <t>Индекс производства - 09 Предоставление услуг в области добычи полезных ископаемых</t>
  </si>
  <si>
    <t>Индекс-дефлятор по объему работ, выполненных по виду деятельности "Строительство" (Раздел F)</t>
  </si>
  <si>
    <t>1. Промышленное производство (BCDE)</t>
  </si>
  <si>
    <t>2. Сельское хозяйство</t>
  </si>
  <si>
    <t>3. Транспорт</t>
  </si>
  <si>
    <t xml:space="preserve">Производство важнейших видов продукции в натуральном выражении </t>
  </si>
  <si>
    <t>4. Строительство</t>
  </si>
  <si>
    <t>5. Инвестиции</t>
  </si>
  <si>
    <t>6. Торговля и услуги населению</t>
  </si>
  <si>
    <t>7. Малое и среднее предпринимательство, включая микропредприятия</t>
  </si>
  <si>
    <t>руб/мес</t>
  </si>
  <si>
    <t>% г/г</t>
  </si>
  <si>
    <t>Численность населения (в среднегодовом исчислении)</t>
  </si>
  <si>
    <t>тыс.чел.</t>
  </si>
  <si>
    <t>Численность населения трудоспособного возраста</t>
  </si>
  <si>
    <t>Численность населения старше трудоспособного возраста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</si>
  <si>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</si>
  <si>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</si>
  <si>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</si>
  <si>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</si>
  <si>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</si>
  <si>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</si>
  <si>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Миграционный прирост (убыль)</t>
  </si>
  <si>
    <t>тыс. чел</t>
  </si>
  <si>
    <t>целевой</t>
  </si>
  <si>
    <t>3 вариант</t>
  </si>
  <si>
    <t>Объем отгруженных товаров собственного производства, выполненных работ и услуг собственными силами (по полному кругу предприятий)</t>
  </si>
  <si>
    <t>Объем отгруженных товаров собственного производства, выполненных работ и услуг собственными силами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</si>
  <si>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 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</si>
  <si>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</si>
  <si>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</si>
  <si>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</si>
  <si>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</si>
  <si>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(по полному кругу предприятий)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</si>
  <si>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</si>
  <si>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 (по полному кругу предприятий)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</si>
  <si>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 (по полному кругу предприятий)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</si>
  <si>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 (по крупным и средним предприятиям)</t>
  </si>
  <si>
    <t xml:space="preserve">Объем отгруженных товаров собственного производства, выполненных работ и услуг собственными силами - 08 Добыча прочих полезных ископаемых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</si>
  <si>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 (по полному кругу предприятий)</t>
  </si>
  <si>
    <t xml:space="preserve"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</si>
  <si>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 (по полному кругу предприятий)</t>
  </si>
  <si>
    <t>Объем отгруженных товаров собственного производства, выполненных работ и услуг собственными силами - 10 Производство пищевых продуктов (по полному кругу предприятий)</t>
  </si>
  <si>
    <t>Объем отгруженных товаров собственного производства, выполненных работ и услуг собственными силами - 11 Производство напитков (по полному кругу предприятий)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</si>
  <si>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</si>
  <si>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- 14 Производство одежды (по полному кругу предприятий)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</si>
  <si>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 (по полному кругу предприятий)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</si>
  <si>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(по полному кругу предприятий)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</si>
  <si>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</si>
  <si>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(по полному кругу предприятий)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</si>
  <si>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 (по полному кругу предприятий)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</si>
  <si>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(по полному кругу предприятий)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</si>
  <si>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(по полному кругу предприятий)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</si>
  <si>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</si>
  <si>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(по полному кругу предприятий)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</si>
  <si>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(по полному кругу предприятий)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</si>
  <si>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</si>
  <si>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</si>
  <si>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</si>
  <si>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 (по полному кругу предприятий)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</si>
  <si>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 (по полному кругу предприятий)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</si>
  <si>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</si>
  <si>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- 31 Производство мебели (по полному кругу предприятий)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</si>
  <si>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(по полному кругу предприятий)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</si>
  <si>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 (по полному кругу предприятий)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</si>
  <si>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</si>
  <si>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</si>
  <si>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- 31 Производство мебели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</si>
  <si>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</si>
  <si>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</si>
  <si>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</si>
  <si>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</si>
  <si>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(по крупным и средним предприятиям)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</si>
  <si>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</si>
  <si>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</si>
  <si>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</si>
  <si>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</si>
  <si>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</si>
  <si>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</si>
  <si>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(по крупным и средним предприятиям)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</si>
  <si>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(по крупным и средним предприятиям) 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</si>
  <si>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</si>
  <si>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</si>
  <si>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- 14 Производство одежды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</si>
  <si>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</si>
  <si>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- 11 Производство напитков (по крупным и средним предприятиям)</t>
  </si>
  <si>
    <t>Объем отгруженных товаров собственного производства, выполненных работ и услуг собственными силами - 10 Производство пищевых продуктов (по крупным и средним предприятиям)</t>
  </si>
  <si>
    <t>Лесоматериалы необработанные</t>
  </si>
  <si>
    <t>тыс. куб. м</t>
  </si>
  <si>
    <t>Нефть сырая, включая газовый конденсат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</si>
  <si>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</si>
  <si>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</si>
  <si>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Масла растительные и их фракции нерафинированные</t>
  </si>
  <si>
    <t>Масло рапсовое и его фракции нерафинированные</t>
  </si>
  <si>
    <t>Масло подсолнечное и его фракции нерафинированные</t>
  </si>
  <si>
    <t>Продукция из рыбы свежая, охлажденная или мороженая</t>
  </si>
  <si>
    <t>Пиво, кроме отходов пивоварения (включая напитки, изготовляемые на основе пива (пиваные напитки)</t>
  </si>
  <si>
    <t>Предметы одежды трикотажные и вязаные</t>
  </si>
  <si>
    <t>Лесоматериалы, продольно распиленные или расколотые,  разделенные на слои или лущеные, толщиной более 6 мм;   деревянные железнодорожные или трамвайные шпалы,  непропитанные</t>
  </si>
  <si>
    <t>Бумага</t>
  </si>
  <si>
    <t>тыс.тонн</t>
  </si>
  <si>
    <t>Топливо печное бытовое, вырабатываемое из дизельных фракций прямой перегонки и(или) вторичного происхождения, кипящих в интервале температур от 280 до 360 градусов Цельсия</t>
  </si>
  <si>
    <t>Блоки и прочие изделия сборные строительные для зданий и сооружений из цемента, бетона или искусственного камня</t>
  </si>
  <si>
    <t>Кирпич керамический неогнеупорный, блоки керамические для полов, плиты керамические несущие или облицовочные и аналогичные изделия керамические</t>
  </si>
  <si>
    <t>Валовой сбор семян и плодов масличных культур</t>
  </si>
  <si>
    <t>Производство скота и птицы на убой (в живом весе)</t>
  </si>
  <si>
    <t>Производство молока</t>
  </si>
  <si>
    <t xml:space="preserve">Производство яиц </t>
  </si>
  <si>
    <t>млн. шт.</t>
  </si>
  <si>
    <t>Объем работ, выполненных по виду экономической деятельности "Строительство" (Раздел F) (по полному кругу предприятий)</t>
  </si>
  <si>
    <t>Объем работ, выполненных по виду экономической деятельности "Строительство" (Раздел F) (по крупным и средним предприятиям)</t>
  </si>
  <si>
    <t>Темп роста ввода в действие жилых домов</t>
  </si>
  <si>
    <t>в т.ч. ИЖС</t>
  </si>
  <si>
    <t>Темп роста ввода в действие ИЖС</t>
  </si>
  <si>
    <t>тыс. кв. м общей площади</t>
  </si>
  <si>
    <t>ИФО оборота розничной торговли</t>
  </si>
  <si>
    <t>Оборот розничной торговли (полный круг)</t>
  </si>
  <si>
    <t>Оборот розничной торговли (по крупным и средним предприятиям)</t>
  </si>
  <si>
    <t>Оборот общественного питания (полный круг)</t>
  </si>
  <si>
    <t>Оборот общественного питания (по крупным и средним предприятиям)</t>
  </si>
  <si>
    <t>ИФО оборота общественного питания</t>
  </si>
  <si>
    <t>ИФО объема платных услуг населению</t>
  </si>
  <si>
    <t>Объем платных услуг населению (полный круг)</t>
  </si>
  <si>
    <t>Объем платных услуг населению (по крупным и средним предприятиям)</t>
  </si>
  <si>
    <t>Фонд заработной платы работников, в том числе:</t>
  </si>
  <si>
    <t>2. фонд заработной платы работников малого бизнеса (оценочно)</t>
  </si>
  <si>
    <t>Темп роста фонда заработной платы работников</t>
  </si>
  <si>
    <t>Темп роста фонда заработной платы работников организаций (по крупным и средним предприятиям и организациям с численностью более 15 человек)</t>
  </si>
  <si>
    <t>Объем инвестиций в основной капитал за счет всех источников финансирования (по полному кругу предприятий)</t>
  </si>
  <si>
    <t xml:space="preserve"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</t>
  </si>
  <si>
    <t>8. Население</t>
  </si>
  <si>
    <t>9. Труд и занятость</t>
  </si>
  <si>
    <t>Показатели прогноза социально-экономического развития муниципального района (городского округа) Томской области</t>
  </si>
  <si>
    <t>Объем отгруженных товаров собственного производства, выполненных работ и услуг собственными силами - 07 Добыча металлических руд (по полному кругу предприятий)</t>
  </si>
  <si>
    <t>Объем отгруженных товаров собственного производства, выполненных работ и услуг собственными силами - 07 Добыча металлических руд (по крупным и средним предприятиям)</t>
  </si>
  <si>
    <t>Индекс-дефлятор отрузки - 07 Добыча металлических руд</t>
  </si>
  <si>
    <t>Индекс производства - 07 Добыча металлических руд</t>
  </si>
  <si>
    <t>Раздел A Сельское, лесное хозяйство, охота, рыболовство и рыбоводство</t>
  </si>
  <si>
    <t>Раздел B Добыча полезных ископаемых</t>
  </si>
  <si>
    <t>Раздел C Обрабатывающие производства</t>
  </si>
  <si>
    <t>Раздел D Обеспечение электрической энергией, газом и паром; кондиционирование воздуха</t>
  </si>
  <si>
    <t>Раздел E Водоснабжение, водоотведение, организация сбора и утилизации отходов, деятельность по ликвидации загрязнений</t>
  </si>
  <si>
    <t>Раздел F Строительство</t>
  </si>
  <si>
    <t>Раздел G Торговля оптовая и розничная; ремонт автотранспортных средств и мотоциклов</t>
  </si>
  <si>
    <t>Раздел H Транспортировка и хранение</t>
  </si>
  <si>
    <t>Раздел I Деятельность гостиниц и предприятий общественного питания</t>
  </si>
  <si>
    <t>Раздел J Деятельность в области информации и связи</t>
  </si>
  <si>
    <t>Раздел K Деятельность финансовая и страховая</t>
  </si>
  <si>
    <t>Раздел L Деятельность по операциям с недвижимым имуществом</t>
  </si>
  <si>
    <t>Раздел M Деятельность профессиональная, научная и техническая</t>
  </si>
  <si>
    <t>Раздел N Деятельность административная и сопутствующие дополнительные услуги</t>
  </si>
  <si>
    <t>Раздел O Государственное управление и обеспечение военной безопасности; социальное обеспечение</t>
  </si>
  <si>
    <t>Раздел P Образование</t>
  </si>
  <si>
    <t>Раздел Q Деятельность в области здравоохранения и социальных услуг</t>
  </si>
  <si>
    <t>Раздел R Деятельность в области культуры, спорта, организации досуга и развлечений</t>
  </si>
  <si>
    <t>Раздел S Предоставление прочих видов услуг</t>
  </si>
  <si>
    <t>1. фонд заработной платы работников организаций (по крупным и средним предприятиям и организациям с численностью более 15 человек), в том числе по видам экономической деятельности:</t>
  </si>
  <si>
    <t>Среднемесячная номинальная начисленная заработная плата работников организаций (по крупным и средним предприятиям и организациям с численностью до 15 человек)</t>
  </si>
  <si>
    <t>Темп роста среднемесячной номинальной начисленной заработной платы работников организаций (по крупным и средним предприятиям и организациям с численностью до 15 человек)</t>
  </si>
  <si>
    <t>Протяженность автомобильных дорог общего пользования</t>
  </si>
  <si>
    <t>Парабельский район</t>
  </si>
  <si>
    <t>2024</t>
  </si>
  <si>
    <t>-</t>
  </si>
  <si>
    <t>Удельный вес автомобильных дорог с твердым покрытием в протяженности автомобильных дорог общего пользования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</si>
</sst>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_)"/>
    <numFmt numFmtId="167" formatCode="0.0_)"/>
  </numFmts>
  <fonts count="1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Courie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166" fontId="6" fillId="0" borderId="0"/>
    <xf numFmtId="0" fontId="7" fillId="0" borderId="0"/>
  </cellStyleXfs>
  <cellXfs count="60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 shrinkToFit="1"/>
    </xf>
    <xf numFmtId="167" fontId="4" fillId="0" borderId="0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 wrapText="1"/>
      <protection locked="0"/>
    </xf>
    <xf numFmtId="164" fontId="5" fillId="0" borderId="0" xfId="0" applyNumberFormat="1" applyFont="1" applyFill="1"/>
    <xf numFmtId="0" fontId="1" fillId="0" borderId="0" xfId="0" applyFont="1" applyFill="1" applyBorder="1" applyAlignment="1" applyProtection="1">
      <alignment horizontal="left" vertical="center" wrapText="1" shrinkToFit="1"/>
    </xf>
    <xf numFmtId="0" fontId="4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 shrinkToFit="1"/>
    </xf>
    <xf numFmtId="0" fontId="5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 applyProtection="1">
      <alignment horizontal="left" vertical="center" wrapText="1" shrinkToFit="1"/>
    </xf>
    <xf numFmtId="165" fontId="2" fillId="0" borderId="1" xfId="0" applyNumberFormat="1" applyFont="1" applyFill="1" applyBorder="1" applyAlignment="1">
      <alignment horizont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 applyProtection="1">
      <alignment horizontal="right" wrapText="1"/>
    </xf>
    <xf numFmtId="165" fontId="2" fillId="0" borderId="1" xfId="0" applyNumberFormat="1" applyFont="1" applyFill="1" applyBorder="1" applyAlignment="1" applyProtection="1">
      <alignment horizontal="center" wrapText="1"/>
    </xf>
    <xf numFmtId="165" fontId="5" fillId="0" borderId="1" xfId="0" applyNumberFormat="1" applyFont="1" applyFill="1" applyBorder="1" applyAlignment="1" applyProtection="1">
      <alignment horizontal="center" wrapText="1"/>
    </xf>
    <xf numFmtId="164" fontId="2" fillId="0" borderId="1" xfId="0" applyNumberFormat="1" applyFont="1" applyFill="1" applyBorder="1" applyAlignment="1" applyProtection="1">
      <alignment horizontal="right" wrapText="1"/>
    </xf>
    <xf numFmtId="165" fontId="2" fillId="0" borderId="1" xfId="0" applyNumberFormat="1" applyFont="1" applyFill="1" applyBorder="1" applyAlignment="1" applyProtection="1">
      <alignment horizontal="right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 applyProtection="1">
      <alignment horizontal="right" wrapText="1"/>
      <protection locked="0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5" fontId="2" fillId="0" borderId="1" xfId="0" applyNumberFormat="1" applyFont="1" applyFill="1" applyBorder="1" applyAlignment="1">
      <alignment horizontal="right" wrapText="1" shrinkToFit="1"/>
    </xf>
    <xf numFmtId="165" fontId="2" fillId="0" borderId="1" xfId="0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25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B2:Y270"/>
  <sheetViews>
    <sheetView tabSelected="1" view="pageLayout" topLeftCell="A202" zoomScaleNormal="100" workbookViewId="0">
      <selection activeCell="E8" sqref="E5:E8"/>
    </sheetView>
  </sheetViews>
  <sheetFormatPr defaultRowHeight="12.75"/>
  <cols>
    <col min="1" max="1" width="3" style="45" customWidth="1"/>
    <col min="2" max="2" width="78.5703125" style="45" customWidth="1"/>
    <col min="3" max="3" width="28.7109375" style="45" customWidth="1"/>
    <col min="4" max="4" width="20" style="45" customWidth="1"/>
    <col min="5" max="5" width="19" style="45" customWidth="1"/>
    <col min="6" max="6" width="17.140625" style="45" customWidth="1"/>
    <col min="7" max="15" width="16.5703125" style="45" customWidth="1"/>
    <col min="16" max="16" width="14.5703125" style="45" customWidth="1"/>
    <col min="17" max="16384" width="9.140625" style="45"/>
  </cols>
  <sheetData>
    <row r="2" spans="2:25" ht="20.25" customHeight="1">
      <c r="B2" s="53" t="s">
        <v>280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2:25" ht="25.5" customHeight="1">
      <c r="B3" s="46" t="s">
        <v>308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2:25" ht="18.75">
      <c r="B4" s="47" t="s">
        <v>68</v>
      </c>
      <c r="C4" s="47" t="s">
        <v>69</v>
      </c>
      <c r="D4" s="1" t="s">
        <v>70</v>
      </c>
      <c r="E4" s="2" t="s">
        <v>70</v>
      </c>
      <c r="F4" s="2" t="s">
        <v>71</v>
      </c>
      <c r="G4" s="57" t="s">
        <v>72</v>
      </c>
      <c r="H4" s="58"/>
      <c r="I4" s="58"/>
      <c r="J4" s="58"/>
      <c r="K4" s="58"/>
      <c r="L4" s="58"/>
      <c r="M4" s="58"/>
      <c r="N4" s="58"/>
      <c r="O4" s="59"/>
    </row>
    <row r="5" spans="2:25" ht="23.25" customHeight="1">
      <c r="B5" s="48"/>
      <c r="C5" s="48"/>
      <c r="D5" s="54">
        <f>F5-2</f>
        <v>2022</v>
      </c>
      <c r="E5" s="54">
        <f>F5-1</f>
        <v>2023</v>
      </c>
      <c r="F5" s="54" t="s">
        <v>309</v>
      </c>
      <c r="G5" s="50">
        <f>F5+1</f>
        <v>2025</v>
      </c>
      <c r="H5" s="51"/>
      <c r="I5" s="52"/>
      <c r="J5" s="50">
        <f>F5+2</f>
        <v>2026</v>
      </c>
      <c r="K5" s="51"/>
      <c r="L5" s="52"/>
      <c r="M5" s="50">
        <f>F5+3</f>
        <v>2027</v>
      </c>
      <c r="N5" s="51"/>
      <c r="O5" s="52"/>
    </row>
    <row r="6" spans="2:25" ht="37.5" customHeight="1">
      <c r="B6" s="48"/>
      <c r="C6" s="48"/>
      <c r="D6" s="55"/>
      <c r="E6" s="55"/>
      <c r="F6" s="55"/>
      <c r="G6" s="1" t="s">
        <v>140</v>
      </c>
      <c r="H6" s="1" t="s">
        <v>139</v>
      </c>
      <c r="I6" s="1" t="s">
        <v>172</v>
      </c>
      <c r="J6" s="1" t="s">
        <v>140</v>
      </c>
      <c r="K6" s="1" t="s">
        <v>139</v>
      </c>
      <c r="L6" s="1" t="s">
        <v>172</v>
      </c>
      <c r="M6" s="1" t="s">
        <v>140</v>
      </c>
      <c r="N6" s="1" t="s">
        <v>139</v>
      </c>
      <c r="O6" s="1" t="s">
        <v>172</v>
      </c>
    </row>
    <row r="7" spans="2:25" ht="18.75">
      <c r="B7" s="49"/>
      <c r="C7" s="49"/>
      <c r="D7" s="56"/>
      <c r="E7" s="56"/>
      <c r="F7" s="56"/>
      <c r="G7" s="1" t="s">
        <v>141</v>
      </c>
      <c r="H7" s="1" t="s">
        <v>142</v>
      </c>
      <c r="I7" s="1" t="s">
        <v>173</v>
      </c>
      <c r="J7" s="1" t="s">
        <v>141</v>
      </c>
      <c r="K7" s="1" t="s">
        <v>142</v>
      </c>
      <c r="L7" s="1" t="s">
        <v>173</v>
      </c>
      <c r="M7" s="1" t="s">
        <v>141</v>
      </c>
      <c r="N7" s="1" t="s">
        <v>142</v>
      </c>
      <c r="O7" s="1" t="s">
        <v>173</v>
      </c>
    </row>
    <row r="8" spans="2:25" ht="18.75">
      <c r="B8" s="16" t="s">
        <v>150</v>
      </c>
      <c r="C8" s="17"/>
      <c r="D8" s="15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2:25" ht="56.25">
      <c r="B9" s="4" t="s">
        <v>174</v>
      </c>
      <c r="C9" s="8" t="s">
        <v>74</v>
      </c>
      <c r="D9" s="26">
        <v>76482.5</v>
      </c>
      <c r="E9" s="26">
        <v>92791.7</v>
      </c>
      <c r="F9" s="26">
        <v>97659.9</v>
      </c>
      <c r="G9" s="26">
        <v>97917.9</v>
      </c>
      <c r="H9" s="26">
        <v>103280.7</v>
      </c>
      <c r="I9" s="26">
        <v>104056.2</v>
      </c>
      <c r="J9" s="26">
        <v>97472.8</v>
      </c>
      <c r="K9" s="26">
        <v>107214.7</v>
      </c>
      <c r="L9" s="26">
        <v>108623</v>
      </c>
      <c r="M9" s="26">
        <v>99325.8</v>
      </c>
      <c r="N9" s="26">
        <v>112595.1</v>
      </c>
      <c r="O9" s="26">
        <v>115172.2</v>
      </c>
    </row>
    <row r="10" spans="2:25" ht="56.25">
      <c r="B10" s="4" t="s">
        <v>175</v>
      </c>
      <c r="C10" s="8" t="s">
        <v>74</v>
      </c>
      <c r="D10" s="26">
        <v>76482.28</v>
      </c>
      <c r="E10" s="26">
        <v>92791.7</v>
      </c>
      <c r="F10" s="26">
        <v>97659.9</v>
      </c>
      <c r="G10" s="26">
        <v>97917.9</v>
      </c>
      <c r="H10" s="26">
        <v>103280.7</v>
      </c>
      <c r="I10" s="26">
        <v>104056.2</v>
      </c>
      <c r="J10" s="26">
        <v>97472.8</v>
      </c>
      <c r="K10" s="26">
        <v>107214.7</v>
      </c>
      <c r="L10" s="26">
        <v>108623</v>
      </c>
      <c r="M10" s="26">
        <v>99325.8</v>
      </c>
      <c r="N10" s="26">
        <v>112595.1</v>
      </c>
      <c r="O10" s="26">
        <v>115172.2</v>
      </c>
    </row>
    <row r="11" spans="2:25" ht="56.25">
      <c r="B11" s="4" t="s">
        <v>75</v>
      </c>
      <c r="C11" s="8" t="s">
        <v>43</v>
      </c>
      <c r="D11" s="29">
        <v>92</v>
      </c>
      <c r="E11" s="29">
        <v>124.7</v>
      </c>
      <c r="F11" s="29">
        <v>102.4</v>
      </c>
      <c r="G11" s="29">
        <v>97.6</v>
      </c>
      <c r="H11" s="29">
        <v>100.7</v>
      </c>
      <c r="I11" s="29">
        <v>101.4</v>
      </c>
      <c r="J11" s="29">
        <v>100.3</v>
      </c>
      <c r="K11" s="29">
        <v>101.4</v>
      </c>
      <c r="L11" s="29">
        <v>101.9</v>
      </c>
      <c r="M11" s="29">
        <v>101.1</v>
      </c>
      <c r="N11" s="29">
        <v>102.7</v>
      </c>
      <c r="O11" s="29">
        <v>103.6</v>
      </c>
    </row>
    <row r="12" spans="2:25" ht="18.75">
      <c r="B12" s="14" t="s">
        <v>76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2:25" ht="75">
      <c r="B13" s="9" t="s">
        <v>176</v>
      </c>
      <c r="C13" s="8" t="s">
        <v>74</v>
      </c>
      <c r="D13" s="27">
        <v>71664.7</v>
      </c>
      <c r="E13" s="27">
        <v>85120.5</v>
      </c>
      <c r="F13" s="27">
        <v>96285.8</v>
      </c>
      <c r="G13" s="27">
        <v>96435.8</v>
      </c>
      <c r="H13" s="40">
        <v>101793</v>
      </c>
      <c r="I13" s="40">
        <v>102564.6</v>
      </c>
      <c r="J13" s="40">
        <v>95903.8</v>
      </c>
      <c r="K13" s="40">
        <v>105634.1</v>
      </c>
      <c r="L13" s="40">
        <v>107034.7</v>
      </c>
      <c r="M13" s="40">
        <v>97665.8</v>
      </c>
      <c r="N13" s="40">
        <v>110918.5</v>
      </c>
      <c r="O13" s="40">
        <v>113484.7</v>
      </c>
    </row>
    <row r="14" spans="2:25" ht="75">
      <c r="B14" s="9" t="s">
        <v>177</v>
      </c>
      <c r="C14" s="8" t="s">
        <v>74</v>
      </c>
      <c r="D14" s="27">
        <v>71664.479999999996</v>
      </c>
      <c r="E14" s="27">
        <v>85120.5</v>
      </c>
      <c r="F14" s="27">
        <v>96285.8</v>
      </c>
      <c r="G14" s="27">
        <v>96435.8</v>
      </c>
      <c r="H14" s="27">
        <v>101793</v>
      </c>
      <c r="I14" s="27">
        <v>102564.6</v>
      </c>
      <c r="J14" s="27">
        <v>95903.8</v>
      </c>
      <c r="K14" s="27">
        <v>105634.1</v>
      </c>
      <c r="L14" s="27">
        <v>107034.7</v>
      </c>
      <c r="M14" s="27">
        <v>97665.8</v>
      </c>
      <c r="N14" s="27">
        <v>110918.5</v>
      </c>
      <c r="O14" s="27">
        <v>113484.7</v>
      </c>
    </row>
    <row r="15" spans="2:25" ht="40.5" customHeight="1">
      <c r="B15" s="9" t="s">
        <v>82</v>
      </c>
      <c r="C15" s="8" t="s">
        <v>73</v>
      </c>
      <c r="D15" s="26">
        <v>112.8</v>
      </c>
      <c r="E15" s="30">
        <v>97.8</v>
      </c>
      <c r="F15" s="30">
        <v>110.5</v>
      </c>
      <c r="G15" s="32">
        <v>102.8</v>
      </c>
      <c r="H15" s="32">
        <v>105</v>
      </c>
      <c r="I15" s="33">
        <v>105.1</v>
      </c>
      <c r="J15" s="33">
        <v>99.2</v>
      </c>
      <c r="K15" s="32">
        <v>102.4</v>
      </c>
      <c r="L15" s="32">
        <v>102.4</v>
      </c>
      <c r="M15" s="32">
        <v>100.7</v>
      </c>
      <c r="N15" s="32">
        <v>102.3</v>
      </c>
      <c r="O15" s="32">
        <v>102.3</v>
      </c>
    </row>
    <row r="16" spans="2:25" ht="45" customHeight="1">
      <c r="B16" s="9" t="s">
        <v>83</v>
      </c>
      <c r="C16" s="8" t="s">
        <v>43</v>
      </c>
      <c r="D16" s="26">
        <v>90.5</v>
      </c>
      <c r="E16" s="30">
        <v>121.4</v>
      </c>
      <c r="F16" s="30">
        <v>102.4</v>
      </c>
      <c r="G16" s="30">
        <v>97.4</v>
      </c>
      <c r="H16" s="29">
        <v>100.7</v>
      </c>
      <c r="I16" s="29">
        <v>101.4</v>
      </c>
      <c r="J16" s="29">
        <v>100.3</v>
      </c>
      <c r="K16" s="29">
        <v>101.3</v>
      </c>
      <c r="L16" s="29">
        <v>101.9</v>
      </c>
      <c r="M16" s="29">
        <v>101.1</v>
      </c>
      <c r="N16" s="29">
        <v>102.6</v>
      </c>
      <c r="O16" s="29">
        <v>103.6</v>
      </c>
    </row>
    <row r="17" spans="2:17" ht="61.5" customHeight="1">
      <c r="B17" s="9" t="s">
        <v>184</v>
      </c>
      <c r="C17" s="8" t="s">
        <v>74</v>
      </c>
      <c r="D17" s="26">
        <v>68711.8</v>
      </c>
      <c r="E17" s="30">
        <v>78907.7</v>
      </c>
      <c r="F17" s="27">
        <v>89211.1</v>
      </c>
      <c r="G17" s="27">
        <v>89141.2</v>
      </c>
      <c r="H17" s="40">
        <v>94327.4</v>
      </c>
      <c r="I17" s="40">
        <v>95076.7</v>
      </c>
      <c r="J17" s="40">
        <v>88870.2</v>
      </c>
      <c r="K17" s="40">
        <v>97943.5</v>
      </c>
      <c r="L17" s="40">
        <v>99305.7</v>
      </c>
      <c r="M17" s="40">
        <v>90476.7</v>
      </c>
      <c r="N17" s="40">
        <v>102901.5</v>
      </c>
      <c r="O17" s="40">
        <v>105348.6</v>
      </c>
    </row>
    <row r="18" spans="2:17" ht="75">
      <c r="B18" s="9" t="s">
        <v>185</v>
      </c>
      <c r="C18" s="8" t="s">
        <v>74</v>
      </c>
      <c r="D18" s="26">
        <v>68711.58</v>
      </c>
      <c r="E18" s="30">
        <v>78907.7</v>
      </c>
      <c r="F18" s="27">
        <v>89211.1</v>
      </c>
      <c r="G18" s="27">
        <v>89141.2</v>
      </c>
      <c r="H18" s="27">
        <v>94327.4</v>
      </c>
      <c r="I18" s="27">
        <v>95076.7</v>
      </c>
      <c r="J18" s="27">
        <v>88870.2</v>
      </c>
      <c r="K18" s="27">
        <v>97943.5</v>
      </c>
      <c r="L18" s="27">
        <v>99305.7</v>
      </c>
      <c r="M18" s="27">
        <v>90476.7</v>
      </c>
      <c r="N18" s="27">
        <v>102901.5</v>
      </c>
      <c r="O18" s="27">
        <v>105348.6</v>
      </c>
    </row>
    <row r="19" spans="2:17" ht="37.5">
      <c r="B19" s="9" t="s">
        <v>145</v>
      </c>
      <c r="C19" s="8" t="s">
        <v>73</v>
      </c>
      <c r="D19" s="26">
        <v>114.8</v>
      </c>
      <c r="E19" s="30">
        <v>103.3</v>
      </c>
      <c r="F19" s="30">
        <v>110.3</v>
      </c>
      <c r="G19" s="34">
        <v>102.8</v>
      </c>
      <c r="H19" s="34">
        <v>105</v>
      </c>
      <c r="I19" s="35">
        <v>105</v>
      </c>
      <c r="J19" s="35">
        <v>99.2</v>
      </c>
      <c r="K19" s="34">
        <v>102.4</v>
      </c>
      <c r="L19" s="34">
        <v>102.4</v>
      </c>
      <c r="M19" s="35">
        <v>100.7</v>
      </c>
      <c r="N19" s="35">
        <v>102.3</v>
      </c>
      <c r="O19" s="34">
        <v>102.3</v>
      </c>
      <c r="P19" s="10"/>
      <c r="Q19" s="10"/>
    </row>
    <row r="20" spans="2:17" ht="43.5" customHeight="1">
      <c r="B20" s="9" t="s">
        <v>146</v>
      </c>
      <c r="C20" s="8" t="s">
        <v>43</v>
      </c>
      <c r="D20" s="26">
        <v>82.9</v>
      </c>
      <c r="E20" s="30">
        <v>114.8</v>
      </c>
      <c r="F20" s="30">
        <v>102.5</v>
      </c>
      <c r="G20" s="31">
        <v>97.2</v>
      </c>
      <c r="H20" s="31">
        <v>100.7</v>
      </c>
      <c r="I20" s="31">
        <v>101.5</v>
      </c>
      <c r="J20" s="31">
        <v>100.5</v>
      </c>
      <c r="K20" s="31">
        <v>101.4</v>
      </c>
      <c r="L20" s="31">
        <v>102</v>
      </c>
      <c r="M20" s="31">
        <v>101.1</v>
      </c>
      <c r="N20" s="31">
        <v>102.7</v>
      </c>
      <c r="O20" s="31">
        <v>103.7</v>
      </c>
    </row>
    <row r="21" spans="2:17" ht="62.25" customHeight="1">
      <c r="B21" s="9" t="s">
        <v>281</v>
      </c>
      <c r="C21" s="8" t="s">
        <v>74</v>
      </c>
      <c r="D21" s="26">
        <v>0</v>
      </c>
      <c r="E21" s="30">
        <v>0</v>
      </c>
      <c r="F21" s="30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</row>
    <row r="22" spans="2:17" ht="66" customHeight="1">
      <c r="B22" s="9" t="s">
        <v>282</v>
      </c>
      <c r="C22" s="8" t="s">
        <v>74</v>
      </c>
      <c r="D22" s="26">
        <v>0</v>
      </c>
      <c r="E22" s="30">
        <v>0</v>
      </c>
      <c r="F22" s="30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</row>
    <row r="23" spans="2:17" ht="43.5" customHeight="1">
      <c r="B23" s="9" t="s">
        <v>283</v>
      </c>
      <c r="C23" s="8" t="s">
        <v>73</v>
      </c>
      <c r="D23" s="26"/>
      <c r="E23" s="30"/>
      <c r="F23" s="30">
        <v>112.8</v>
      </c>
      <c r="G23" s="31">
        <v>104.9</v>
      </c>
      <c r="H23" s="31">
        <v>103.4</v>
      </c>
      <c r="I23" s="31">
        <v>103.4</v>
      </c>
      <c r="J23" s="31">
        <v>104.4</v>
      </c>
      <c r="K23" s="31">
        <v>103.5</v>
      </c>
      <c r="L23" s="31">
        <v>103.5</v>
      </c>
      <c r="M23" s="31">
        <v>104.3</v>
      </c>
      <c r="N23" s="31">
        <v>103.7</v>
      </c>
      <c r="O23" s="31">
        <v>103.7</v>
      </c>
    </row>
    <row r="24" spans="2:17" ht="43.5" customHeight="1">
      <c r="B24" s="9" t="s">
        <v>284</v>
      </c>
      <c r="C24" s="8" t="s">
        <v>43</v>
      </c>
      <c r="D24" s="26">
        <v>0</v>
      </c>
      <c r="E24" s="30">
        <v>0</v>
      </c>
      <c r="F24" s="30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</row>
    <row r="25" spans="2:17" ht="56.25">
      <c r="B25" s="9" t="s">
        <v>187</v>
      </c>
      <c r="C25" s="8" t="s">
        <v>74</v>
      </c>
      <c r="D25" s="26">
        <v>0</v>
      </c>
      <c r="E25" s="30">
        <v>0</v>
      </c>
      <c r="F25" s="27">
        <v>0</v>
      </c>
      <c r="G25" s="27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</row>
    <row r="26" spans="2:17" ht="75">
      <c r="B26" s="9" t="s">
        <v>186</v>
      </c>
      <c r="C26" s="8" t="s">
        <v>74</v>
      </c>
      <c r="D26" s="26">
        <v>0</v>
      </c>
      <c r="E26" s="30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</row>
    <row r="27" spans="2:17" ht="37.5">
      <c r="B27" s="9" t="s">
        <v>84</v>
      </c>
      <c r="C27" s="8" t="s">
        <v>73</v>
      </c>
      <c r="D27" s="26"/>
      <c r="E27" s="30"/>
      <c r="F27" s="30">
        <v>106.9</v>
      </c>
      <c r="G27" s="30">
        <v>104.9</v>
      </c>
      <c r="H27" s="30">
        <v>104.8</v>
      </c>
      <c r="I27" s="30">
        <v>104.8</v>
      </c>
      <c r="J27" s="30">
        <v>104.4</v>
      </c>
      <c r="K27" s="30">
        <v>103.3</v>
      </c>
      <c r="L27" s="30">
        <v>103.3</v>
      </c>
      <c r="M27" s="30">
        <v>104.3</v>
      </c>
      <c r="N27" s="30">
        <v>102.6</v>
      </c>
      <c r="O27" s="30">
        <v>102.6</v>
      </c>
    </row>
    <row r="28" spans="2:17" ht="56.25">
      <c r="B28" s="9" t="s">
        <v>85</v>
      </c>
      <c r="C28" s="8" t="s">
        <v>43</v>
      </c>
      <c r="D28" s="26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</row>
    <row r="29" spans="2:17" ht="75">
      <c r="B29" s="9" t="s">
        <v>189</v>
      </c>
      <c r="C29" s="8" t="s">
        <v>74</v>
      </c>
      <c r="D29" s="26">
        <v>2952.9</v>
      </c>
      <c r="E29" s="30">
        <v>6212.8</v>
      </c>
      <c r="F29" s="27">
        <v>7074.7</v>
      </c>
      <c r="G29" s="27">
        <v>7294.6</v>
      </c>
      <c r="H29" s="40">
        <v>7465.6</v>
      </c>
      <c r="I29" s="40">
        <v>7487.9</v>
      </c>
      <c r="J29" s="40">
        <v>7033.6</v>
      </c>
      <c r="K29" s="40">
        <v>7690.6</v>
      </c>
      <c r="L29" s="40">
        <v>7729</v>
      </c>
      <c r="M29" s="40">
        <v>7189.1</v>
      </c>
      <c r="N29" s="40">
        <v>8017</v>
      </c>
      <c r="O29" s="40">
        <v>8136.1</v>
      </c>
    </row>
    <row r="30" spans="2:17" ht="75">
      <c r="B30" s="9" t="s">
        <v>188</v>
      </c>
      <c r="C30" s="8" t="s">
        <v>74</v>
      </c>
      <c r="D30" s="26">
        <v>2952.9</v>
      </c>
      <c r="E30" s="30">
        <v>6212.8</v>
      </c>
      <c r="F30" s="27">
        <v>7074.7</v>
      </c>
      <c r="G30" s="27">
        <v>7294.6</v>
      </c>
      <c r="H30" s="27">
        <v>7465.6</v>
      </c>
      <c r="I30" s="27">
        <v>7487.9</v>
      </c>
      <c r="J30" s="27">
        <v>7033.6</v>
      </c>
      <c r="K30" s="27">
        <v>7690.6</v>
      </c>
      <c r="L30" s="27">
        <v>7729</v>
      </c>
      <c r="M30" s="27">
        <v>7189.1</v>
      </c>
      <c r="N30" s="27">
        <v>8017</v>
      </c>
      <c r="O30" s="27">
        <v>8136.1</v>
      </c>
    </row>
    <row r="31" spans="2:17" ht="37.5">
      <c r="B31" s="9" t="s">
        <v>147</v>
      </c>
      <c r="C31" s="8" t="s">
        <v>73</v>
      </c>
      <c r="D31" s="26">
        <v>114.8</v>
      </c>
      <c r="E31" s="30">
        <v>105.2</v>
      </c>
      <c r="F31" s="30">
        <v>112.3</v>
      </c>
      <c r="G31" s="30">
        <v>102.8</v>
      </c>
      <c r="H31" s="30">
        <v>105</v>
      </c>
      <c r="I31" s="30">
        <v>105</v>
      </c>
      <c r="J31" s="30">
        <v>99.2</v>
      </c>
      <c r="K31" s="30">
        <v>102.4</v>
      </c>
      <c r="L31" s="30">
        <v>102.4</v>
      </c>
      <c r="M31" s="30">
        <v>100.7</v>
      </c>
      <c r="N31" s="30">
        <v>102.3</v>
      </c>
      <c r="O31" s="30">
        <v>102.3</v>
      </c>
    </row>
    <row r="32" spans="2:17" ht="56.25">
      <c r="B32" s="9" t="s">
        <v>148</v>
      </c>
      <c r="C32" s="8" t="s">
        <v>43</v>
      </c>
      <c r="D32" s="26">
        <v>130</v>
      </c>
      <c r="E32" s="30">
        <v>210.4</v>
      </c>
      <c r="F32" s="30">
        <v>101.4</v>
      </c>
      <c r="G32" s="30">
        <v>100.3</v>
      </c>
      <c r="H32" s="30">
        <v>100.5</v>
      </c>
      <c r="I32" s="30">
        <v>100.8</v>
      </c>
      <c r="J32" s="30">
        <v>97.2</v>
      </c>
      <c r="K32" s="30">
        <v>100.6</v>
      </c>
      <c r="L32" s="30">
        <v>100.8</v>
      </c>
      <c r="M32" s="30">
        <v>101.5</v>
      </c>
      <c r="N32" s="30">
        <v>101.9</v>
      </c>
      <c r="O32" s="30">
        <v>102.9</v>
      </c>
    </row>
    <row r="33" spans="2:15" ht="18.75">
      <c r="B33" s="14" t="s">
        <v>77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2:15" ht="75">
      <c r="B34" s="9" t="s">
        <v>179</v>
      </c>
      <c r="C34" s="8" t="s">
        <v>74</v>
      </c>
      <c r="D34" s="26">
        <v>4372.1000000000004</v>
      </c>
      <c r="E34" s="30">
        <v>7210.9</v>
      </c>
      <c r="F34" s="27">
        <v>880</v>
      </c>
      <c r="G34" s="27">
        <v>954.1</v>
      </c>
      <c r="H34" s="27">
        <v>957.8</v>
      </c>
      <c r="I34" s="27">
        <v>959.5</v>
      </c>
      <c r="J34" s="27">
        <v>1016</v>
      </c>
      <c r="K34" s="27">
        <v>1023.5</v>
      </c>
      <c r="L34" s="27">
        <v>1027.8</v>
      </c>
      <c r="M34" s="27">
        <v>1080.2</v>
      </c>
      <c r="N34" s="27">
        <v>1090.4000000000001</v>
      </c>
      <c r="O34" s="27">
        <v>1096.7</v>
      </c>
    </row>
    <row r="35" spans="2:15" ht="75">
      <c r="B35" s="9" t="s">
        <v>178</v>
      </c>
      <c r="C35" s="3" t="s">
        <v>74</v>
      </c>
      <c r="D35" s="26">
        <v>4372.1000000000004</v>
      </c>
      <c r="E35" s="26">
        <v>7210.9</v>
      </c>
      <c r="F35" s="27">
        <v>880</v>
      </c>
      <c r="G35" s="27">
        <v>954.1</v>
      </c>
      <c r="H35" s="27">
        <v>957.8</v>
      </c>
      <c r="I35" s="27">
        <v>959.5</v>
      </c>
      <c r="J35" s="27">
        <v>1016</v>
      </c>
      <c r="K35" s="27">
        <v>1023.5</v>
      </c>
      <c r="L35" s="27">
        <v>1027.8</v>
      </c>
      <c r="M35" s="27">
        <v>1080.2</v>
      </c>
      <c r="N35" s="27">
        <v>1090.4000000000001</v>
      </c>
      <c r="O35" s="27">
        <v>1096.7</v>
      </c>
    </row>
    <row r="36" spans="2:15" ht="37.5">
      <c r="B36" s="9" t="s">
        <v>86</v>
      </c>
      <c r="C36" s="3" t="s">
        <v>73</v>
      </c>
      <c r="D36" s="26">
        <v>106.9</v>
      </c>
      <c r="E36" s="30">
        <v>100</v>
      </c>
      <c r="F36" s="33">
        <v>11.7</v>
      </c>
      <c r="G36" s="36">
        <v>106.1</v>
      </c>
      <c r="H36" s="36">
        <v>105.9</v>
      </c>
      <c r="I36" s="33">
        <v>105.9</v>
      </c>
      <c r="J36" s="33">
        <v>104.2</v>
      </c>
      <c r="K36" s="36">
        <v>104.3</v>
      </c>
      <c r="L36" s="36">
        <v>104.2</v>
      </c>
      <c r="M36" s="36">
        <v>104.1</v>
      </c>
      <c r="N36" s="36">
        <v>103.9</v>
      </c>
      <c r="O36" s="36">
        <v>104</v>
      </c>
    </row>
    <row r="37" spans="2:15" ht="56.25">
      <c r="B37" s="9" t="s">
        <v>87</v>
      </c>
      <c r="C37" s="3" t="s">
        <v>43</v>
      </c>
      <c r="D37" s="26">
        <v>116.3</v>
      </c>
      <c r="E37" s="30">
        <v>164.9</v>
      </c>
      <c r="F37" s="30">
        <v>104</v>
      </c>
      <c r="G37" s="30">
        <v>102.2</v>
      </c>
      <c r="H37" s="30">
        <v>102.8</v>
      </c>
      <c r="I37" s="30">
        <v>103</v>
      </c>
      <c r="J37" s="30">
        <v>102.2</v>
      </c>
      <c r="K37" s="30">
        <v>102.5</v>
      </c>
      <c r="L37" s="30">
        <v>102.8</v>
      </c>
      <c r="M37" s="30">
        <v>102.1</v>
      </c>
      <c r="N37" s="30">
        <v>102.5</v>
      </c>
      <c r="O37" s="30">
        <v>102.6</v>
      </c>
    </row>
    <row r="38" spans="2:15" ht="75">
      <c r="B38" s="9" t="s">
        <v>190</v>
      </c>
      <c r="C38" s="3" t="s">
        <v>74</v>
      </c>
      <c r="D38" s="26"/>
      <c r="E38" s="30"/>
      <c r="F38" s="27"/>
      <c r="G38" s="27"/>
      <c r="H38" s="40"/>
      <c r="I38" s="40"/>
      <c r="J38" s="40"/>
      <c r="K38" s="40"/>
      <c r="L38" s="40"/>
      <c r="M38" s="40"/>
      <c r="N38" s="40"/>
      <c r="O38" s="40"/>
    </row>
    <row r="39" spans="2:15" ht="75">
      <c r="B39" s="9" t="s">
        <v>234</v>
      </c>
      <c r="C39" s="8" t="s">
        <v>74</v>
      </c>
      <c r="D39" s="26"/>
      <c r="E39" s="30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2:15" ht="37.5">
      <c r="B40" s="9" t="s">
        <v>88</v>
      </c>
      <c r="C40" s="3" t="s">
        <v>73</v>
      </c>
      <c r="D40" s="26"/>
      <c r="E40" s="30"/>
      <c r="F40" s="33">
        <v>106.6</v>
      </c>
      <c r="G40" s="36">
        <v>104.3</v>
      </c>
      <c r="H40" s="36">
        <v>103</v>
      </c>
      <c r="I40" s="36">
        <v>103</v>
      </c>
      <c r="J40" s="36">
        <v>103.3</v>
      </c>
      <c r="K40" s="36">
        <v>103</v>
      </c>
      <c r="L40" s="36">
        <v>103</v>
      </c>
      <c r="M40" s="36">
        <v>102.9</v>
      </c>
      <c r="N40" s="36">
        <v>102.9</v>
      </c>
      <c r="O40" s="36">
        <v>102.9</v>
      </c>
    </row>
    <row r="41" spans="2:15" ht="56.25">
      <c r="B41" s="9" t="s">
        <v>89</v>
      </c>
      <c r="C41" s="3" t="s">
        <v>43</v>
      </c>
      <c r="D41" s="26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2:15" ht="56.25">
      <c r="B42" s="9" t="s">
        <v>191</v>
      </c>
      <c r="C42" s="8" t="s">
        <v>74</v>
      </c>
      <c r="D42" s="26"/>
      <c r="E42" s="30"/>
      <c r="F42" s="27"/>
      <c r="G42" s="27"/>
      <c r="H42" s="40"/>
      <c r="I42" s="40"/>
      <c r="J42" s="40"/>
      <c r="K42" s="40"/>
      <c r="L42" s="40"/>
      <c r="M42" s="40"/>
      <c r="N42" s="40"/>
      <c r="O42" s="40"/>
    </row>
    <row r="43" spans="2:15" ht="75">
      <c r="B43" s="9" t="s">
        <v>233</v>
      </c>
      <c r="C43" s="8"/>
      <c r="D43" s="26"/>
      <c r="E43" s="30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2:15" ht="37.5">
      <c r="B44" s="9" t="s">
        <v>90</v>
      </c>
      <c r="C44" s="8" t="s">
        <v>73</v>
      </c>
      <c r="D44" s="26"/>
      <c r="E44" s="30"/>
      <c r="F44" s="30">
        <v>106.6</v>
      </c>
      <c r="G44" s="30">
        <v>104.3</v>
      </c>
      <c r="H44" s="30">
        <v>103</v>
      </c>
      <c r="I44" s="30">
        <v>103</v>
      </c>
      <c r="J44" s="30">
        <v>103.3</v>
      </c>
      <c r="K44" s="30">
        <v>103</v>
      </c>
      <c r="L44" s="30">
        <v>103</v>
      </c>
      <c r="M44" s="30">
        <v>102.9</v>
      </c>
      <c r="N44" s="30">
        <v>102.9</v>
      </c>
      <c r="O44" s="30">
        <v>102.9</v>
      </c>
    </row>
    <row r="45" spans="2:15" ht="56.25">
      <c r="B45" s="9" t="s">
        <v>91</v>
      </c>
      <c r="C45" s="8" t="s">
        <v>43</v>
      </c>
      <c r="D45" s="26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2:15" ht="75">
      <c r="B46" s="9" t="s">
        <v>192</v>
      </c>
      <c r="C46" s="8" t="s">
        <v>74</v>
      </c>
      <c r="D46" s="26"/>
      <c r="E46" s="30"/>
      <c r="F46" s="27"/>
      <c r="G46" s="27"/>
      <c r="H46" s="40"/>
      <c r="I46" s="40"/>
      <c r="J46" s="40"/>
      <c r="K46" s="40"/>
      <c r="L46" s="40"/>
      <c r="M46" s="40"/>
      <c r="N46" s="40"/>
      <c r="O46" s="40"/>
    </row>
    <row r="47" spans="2:15" ht="75">
      <c r="B47" s="9" t="s">
        <v>232</v>
      </c>
      <c r="C47" s="8" t="s">
        <v>74</v>
      </c>
      <c r="D47" s="26"/>
      <c r="E47" s="30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2:15" ht="37.5">
      <c r="B48" s="9" t="s">
        <v>92</v>
      </c>
      <c r="C48" s="8" t="s">
        <v>73</v>
      </c>
      <c r="D48" s="26"/>
      <c r="E48" s="30"/>
      <c r="F48" s="33">
        <v>106.3</v>
      </c>
      <c r="G48" s="36">
        <v>104.6</v>
      </c>
      <c r="H48" s="36">
        <v>102.9</v>
      </c>
      <c r="I48" s="36">
        <v>102.9</v>
      </c>
      <c r="J48" s="36">
        <v>104.3</v>
      </c>
      <c r="K48" s="36">
        <v>103.6</v>
      </c>
      <c r="L48" s="33">
        <v>103.6</v>
      </c>
      <c r="M48" s="36">
        <v>104.1</v>
      </c>
      <c r="N48" s="36">
        <v>103.6</v>
      </c>
      <c r="O48" s="33">
        <v>103.6</v>
      </c>
    </row>
    <row r="49" spans="2:15" ht="37.5">
      <c r="B49" s="9" t="s">
        <v>93</v>
      </c>
      <c r="C49" s="8" t="s">
        <v>73</v>
      </c>
      <c r="D49" s="26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</row>
    <row r="50" spans="2:15" ht="56.25">
      <c r="B50" s="9" t="s">
        <v>193</v>
      </c>
      <c r="C50" s="8" t="s">
        <v>74</v>
      </c>
      <c r="D50" s="26"/>
      <c r="E50" s="30"/>
      <c r="F50" s="27"/>
      <c r="G50" s="27"/>
      <c r="H50" s="40"/>
      <c r="I50" s="40"/>
      <c r="J50" s="40"/>
      <c r="K50" s="40"/>
      <c r="L50" s="40"/>
      <c r="M50" s="40"/>
      <c r="N50" s="40"/>
      <c r="O50" s="40"/>
    </row>
    <row r="51" spans="2:15" ht="56.25">
      <c r="B51" s="9" t="s">
        <v>231</v>
      </c>
      <c r="C51" s="8" t="s">
        <v>74</v>
      </c>
      <c r="D51" s="26"/>
      <c r="E51" s="30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2:15" ht="37.5">
      <c r="B52" s="9" t="s">
        <v>94</v>
      </c>
      <c r="C52" s="8" t="s">
        <v>73</v>
      </c>
      <c r="D52" s="26"/>
      <c r="E52" s="30"/>
      <c r="F52" s="30">
        <v>106.3</v>
      </c>
      <c r="G52" s="30">
        <v>104.6</v>
      </c>
      <c r="H52" s="30">
        <v>102.9</v>
      </c>
      <c r="I52" s="30">
        <v>102.9</v>
      </c>
      <c r="J52" s="30">
        <v>104.3</v>
      </c>
      <c r="K52" s="30">
        <v>103.6</v>
      </c>
      <c r="L52" s="30">
        <v>103.6</v>
      </c>
      <c r="M52" s="30">
        <v>104.1</v>
      </c>
      <c r="N52" s="30">
        <v>103.6</v>
      </c>
      <c r="O52" s="30">
        <v>103.6</v>
      </c>
    </row>
    <row r="53" spans="2:15" ht="56.25">
      <c r="B53" s="9" t="s">
        <v>95</v>
      </c>
      <c r="C53" s="8" t="s">
        <v>43</v>
      </c>
      <c r="D53" s="26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2:15" ht="75">
      <c r="B54" s="9" t="s">
        <v>194</v>
      </c>
      <c r="C54" s="3" t="s">
        <v>74</v>
      </c>
      <c r="D54" s="26"/>
      <c r="E54" s="30"/>
      <c r="F54" s="27"/>
      <c r="G54" s="27"/>
      <c r="H54" s="40"/>
      <c r="I54" s="40"/>
      <c r="J54" s="40"/>
      <c r="K54" s="40"/>
      <c r="L54" s="40"/>
      <c r="M54" s="40"/>
      <c r="N54" s="40"/>
      <c r="O54" s="40"/>
    </row>
    <row r="55" spans="2:15" ht="75">
      <c r="B55" s="9" t="s">
        <v>230</v>
      </c>
      <c r="C55" s="8" t="s">
        <v>74</v>
      </c>
      <c r="D55" s="26"/>
      <c r="E55" s="30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2:15" ht="37.5">
      <c r="B56" s="9" t="s">
        <v>96</v>
      </c>
      <c r="C56" s="3" t="s">
        <v>73</v>
      </c>
      <c r="D56" s="26"/>
      <c r="E56" s="30"/>
      <c r="F56" s="30">
        <v>106.3</v>
      </c>
      <c r="G56" s="30">
        <v>104.6</v>
      </c>
      <c r="H56" s="30">
        <v>102.9</v>
      </c>
      <c r="I56" s="30">
        <v>102.9</v>
      </c>
      <c r="J56" s="30">
        <v>104.3</v>
      </c>
      <c r="K56" s="30">
        <v>103.6</v>
      </c>
      <c r="L56" s="30">
        <v>103.6</v>
      </c>
      <c r="M56" s="30">
        <v>104.1</v>
      </c>
      <c r="N56" s="30">
        <v>103.6</v>
      </c>
      <c r="O56" s="30">
        <v>103.6</v>
      </c>
    </row>
    <row r="57" spans="2:15" ht="56.25">
      <c r="B57" s="9" t="s">
        <v>97</v>
      </c>
      <c r="C57" s="3" t="s">
        <v>43</v>
      </c>
      <c r="D57" s="26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2:15" ht="93.75">
      <c r="B58" s="9" t="s">
        <v>195</v>
      </c>
      <c r="C58" s="3" t="s">
        <v>74</v>
      </c>
      <c r="D58" s="26"/>
      <c r="E58" s="30"/>
      <c r="F58" s="27"/>
      <c r="G58" s="27"/>
      <c r="H58" s="40"/>
      <c r="I58" s="40"/>
      <c r="J58" s="40"/>
      <c r="K58" s="40"/>
      <c r="L58" s="40"/>
      <c r="M58" s="40"/>
      <c r="N58" s="40"/>
      <c r="O58" s="40"/>
    </row>
    <row r="59" spans="2:15" ht="112.5">
      <c r="B59" s="9" t="s">
        <v>229</v>
      </c>
      <c r="C59" s="8" t="s">
        <v>74</v>
      </c>
      <c r="D59" s="26"/>
      <c r="E59" s="30"/>
      <c r="F59" s="27"/>
      <c r="G59" s="27"/>
      <c r="H59" s="27"/>
      <c r="I59" s="27"/>
      <c r="J59" s="27"/>
      <c r="K59" s="27"/>
      <c r="L59" s="27"/>
      <c r="M59" s="27"/>
      <c r="N59" s="27"/>
      <c r="O59" s="27"/>
    </row>
    <row r="60" spans="2:15" ht="56.25">
      <c r="B60" s="9" t="s">
        <v>98</v>
      </c>
      <c r="C60" s="3" t="s">
        <v>73</v>
      </c>
      <c r="D60" s="26"/>
      <c r="E60" s="30"/>
      <c r="F60" s="33">
        <v>111.5</v>
      </c>
      <c r="G60" s="36">
        <v>104.5</v>
      </c>
      <c r="H60" s="36">
        <v>103.6</v>
      </c>
      <c r="I60" s="36">
        <v>103.6</v>
      </c>
      <c r="J60" s="36">
        <v>105.9</v>
      </c>
      <c r="K60" s="36">
        <v>104.5</v>
      </c>
      <c r="L60" s="36">
        <v>104.5</v>
      </c>
      <c r="M60" s="36">
        <v>104.1</v>
      </c>
      <c r="N60" s="36">
        <v>103.4</v>
      </c>
      <c r="O60" s="36">
        <v>103.4</v>
      </c>
    </row>
    <row r="61" spans="2:15" ht="56.25">
      <c r="B61" s="9" t="s">
        <v>99</v>
      </c>
      <c r="C61" s="3" t="s">
        <v>73</v>
      </c>
      <c r="D61" s="26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</row>
    <row r="62" spans="2:15" ht="75">
      <c r="B62" s="9" t="s">
        <v>196</v>
      </c>
      <c r="C62" s="3" t="s">
        <v>74</v>
      </c>
      <c r="D62" s="26"/>
      <c r="E62" s="30"/>
      <c r="F62" s="27"/>
      <c r="G62" s="27"/>
      <c r="H62" s="40"/>
      <c r="I62" s="40"/>
      <c r="J62" s="40"/>
      <c r="K62" s="40"/>
      <c r="L62" s="40"/>
      <c r="M62" s="40"/>
      <c r="N62" s="40"/>
      <c r="O62" s="40"/>
    </row>
    <row r="63" spans="2:15" ht="75">
      <c r="B63" s="9" t="s">
        <v>228</v>
      </c>
      <c r="C63" s="8" t="s">
        <v>74</v>
      </c>
      <c r="D63" s="26"/>
      <c r="E63" s="30"/>
      <c r="F63" s="27"/>
      <c r="G63" s="27"/>
      <c r="H63" s="27"/>
      <c r="I63" s="27"/>
      <c r="J63" s="27"/>
      <c r="K63" s="27"/>
      <c r="L63" s="27"/>
      <c r="M63" s="27"/>
      <c r="N63" s="27"/>
      <c r="O63" s="27"/>
    </row>
    <row r="64" spans="2:15" ht="37.5">
      <c r="B64" s="9" t="s">
        <v>100</v>
      </c>
      <c r="C64" s="3" t="s">
        <v>73</v>
      </c>
      <c r="D64" s="26"/>
      <c r="E64" s="30"/>
      <c r="F64" s="33">
        <v>114.2</v>
      </c>
      <c r="G64" s="36">
        <v>103.4</v>
      </c>
      <c r="H64" s="36">
        <v>101.9</v>
      </c>
      <c r="I64" s="36">
        <v>101.9</v>
      </c>
      <c r="J64" s="36">
        <v>104.3</v>
      </c>
      <c r="K64" s="36">
        <v>103.6</v>
      </c>
      <c r="L64" s="36">
        <v>103.6</v>
      </c>
      <c r="M64" s="36">
        <v>103.7</v>
      </c>
      <c r="N64" s="36">
        <v>103.2</v>
      </c>
      <c r="O64" s="33">
        <v>103.2</v>
      </c>
    </row>
    <row r="65" spans="2:16" ht="56.25">
      <c r="B65" s="9" t="s">
        <v>101</v>
      </c>
      <c r="C65" s="3" t="s">
        <v>43</v>
      </c>
      <c r="D65" s="26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</row>
    <row r="66" spans="2:16" ht="75">
      <c r="B66" s="9" t="s">
        <v>197</v>
      </c>
      <c r="C66" s="8" t="s">
        <v>74</v>
      </c>
      <c r="D66" s="26"/>
      <c r="E66" s="30"/>
      <c r="F66" s="27"/>
      <c r="G66" s="27"/>
      <c r="H66" s="40"/>
      <c r="I66" s="40"/>
      <c r="J66" s="40"/>
      <c r="K66" s="40"/>
      <c r="L66" s="40"/>
      <c r="M66" s="40"/>
      <c r="N66" s="40"/>
      <c r="O66" s="40"/>
    </row>
    <row r="67" spans="2:16" ht="75">
      <c r="B67" s="9" t="s">
        <v>227</v>
      </c>
      <c r="C67" s="8" t="s">
        <v>74</v>
      </c>
      <c r="D67" s="26"/>
      <c r="E67" s="30"/>
      <c r="F67" s="27"/>
      <c r="G67" s="27"/>
      <c r="H67" s="27"/>
      <c r="I67" s="27"/>
      <c r="J67" s="27"/>
      <c r="K67" s="27"/>
      <c r="L67" s="27"/>
      <c r="M67" s="27"/>
      <c r="N67" s="27"/>
      <c r="O67" s="27"/>
    </row>
    <row r="68" spans="2:16" ht="37.5">
      <c r="B68" s="9" t="s">
        <v>102</v>
      </c>
      <c r="C68" s="8" t="s">
        <v>73</v>
      </c>
      <c r="D68" s="26"/>
      <c r="E68" s="30"/>
      <c r="F68" s="30">
        <v>114.2</v>
      </c>
      <c r="G68" s="30">
        <v>103.4</v>
      </c>
      <c r="H68" s="30">
        <v>101.9</v>
      </c>
      <c r="I68" s="30">
        <v>101.9</v>
      </c>
      <c r="J68" s="30">
        <v>104.3</v>
      </c>
      <c r="K68" s="30">
        <v>103.6</v>
      </c>
      <c r="L68" s="30">
        <v>103.6</v>
      </c>
      <c r="M68" s="30">
        <v>103.7</v>
      </c>
      <c r="N68" s="30">
        <v>103.2</v>
      </c>
      <c r="O68" s="30">
        <v>103.2</v>
      </c>
    </row>
    <row r="69" spans="2:16" ht="56.25">
      <c r="B69" s="9" t="s">
        <v>103</v>
      </c>
      <c r="C69" s="8" t="s">
        <v>43</v>
      </c>
      <c r="D69" s="26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2:16" ht="75">
      <c r="B70" s="9" t="s">
        <v>198</v>
      </c>
      <c r="C70" s="3" t="s">
        <v>74</v>
      </c>
      <c r="D70" s="26"/>
      <c r="E70" s="30"/>
      <c r="F70" s="27"/>
      <c r="G70" s="27"/>
      <c r="H70" s="40"/>
      <c r="I70" s="40"/>
      <c r="J70" s="40"/>
      <c r="K70" s="40"/>
      <c r="L70" s="40"/>
      <c r="M70" s="40"/>
      <c r="N70" s="40"/>
      <c r="O70" s="40"/>
    </row>
    <row r="71" spans="2:16" ht="75">
      <c r="B71" s="9" t="s">
        <v>226</v>
      </c>
      <c r="C71" s="8" t="s">
        <v>74</v>
      </c>
      <c r="D71" s="26"/>
      <c r="E71" s="30"/>
      <c r="F71" s="27"/>
      <c r="G71" s="27"/>
      <c r="H71" s="27"/>
      <c r="I71" s="27"/>
      <c r="J71" s="27"/>
      <c r="K71" s="27"/>
      <c r="L71" s="27"/>
      <c r="M71" s="27"/>
      <c r="N71" s="27"/>
      <c r="O71" s="27"/>
    </row>
    <row r="72" spans="2:16" ht="37.5">
      <c r="B72" s="9" t="s">
        <v>104</v>
      </c>
      <c r="C72" s="3" t="s">
        <v>73</v>
      </c>
      <c r="D72" s="26"/>
      <c r="E72" s="30"/>
      <c r="F72" s="36">
        <v>109.7</v>
      </c>
      <c r="G72" s="36">
        <v>102.8</v>
      </c>
      <c r="H72" s="36">
        <v>104.2</v>
      </c>
      <c r="I72" s="36">
        <v>104.2</v>
      </c>
      <c r="J72" s="36">
        <v>102.4</v>
      </c>
      <c r="K72" s="36">
        <v>102.8</v>
      </c>
      <c r="L72" s="36">
        <v>102.8</v>
      </c>
      <c r="M72" s="36">
        <v>102.1</v>
      </c>
      <c r="N72" s="36">
        <v>102.7</v>
      </c>
      <c r="O72" s="36">
        <v>102.7</v>
      </c>
      <c r="P72" s="12"/>
    </row>
    <row r="73" spans="2:16" ht="56.25">
      <c r="B73" s="9" t="s">
        <v>105</v>
      </c>
      <c r="C73" s="3" t="s">
        <v>43</v>
      </c>
      <c r="D73" s="26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</row>
    <row r="74" spans="2:16" ht="75">
      <c r="B74" s="9" t="s">
        <v>199</v>
      </c>
      <c r="C74" s="3" t="s">
        <v>74</v>
      </c>
      <c r="D74" s="26"/>
      <c r="E74" s="30"/>
      <c r="F74" s="27"/>
      <c r="G74" s="27"/>
      <c r="H74" s="40"/>
      <c r="I74" s="40"/>
      <c r="J74" s="40"/>
      <c r="K74" s="40"/>
      <c r="L74" s="40"/>
      <c r="M74" s="40"/>
      <c r="N74" s="40"/>
      <c r="O74" s="40"/>
    </row>
    <row r="75" spans="2:16" ht="75">
      <c r="B75" s="9" t="s">
        <v>225</v>
      </c>
      <c r="C75" s="8" t="s">
        <v>74</v>
      </c>
      <c r="D75" s="26"/>
      <c r="E75" s="30"/>
      <c r="F75" s="27"/>
      <c r="G75" s="27"/>
      <c r="H75" s="27"/>
      <c r="I75" s="27"/>
      <c r="J75" s="27"/>
      <c r="K75" s="27"/>
      <c r="L75" s="27"/>
      <c r="M75" s="27"/>
      <c r="N75" s="27"/>
      <c r="O75" s="27"/>
    </row>
    <row r="76" spans="2:16" ht="37.5">
      <c r="B76" s="9" t="s">
        <v>106</v>
      </c>
      <c r="C76" s="3" t="s">
        <v>73</v>
      </c>
      <c r="D76" s="26"/>
      <c r="E76" s="30"/>
      <c r="F76" s="33">
        <v>109.3</v>
      </c>
      <c r="G76" s="36">
        <v>105.7</v>
      </c>
      <c r="H76" s="36">
        <v>105.4</v>
      </c>
      <c r="I76" s="36">
        <v>105.4</v>
      </c>
      <c r="J76" s="36">
        <v>105.1</v>
      </c>
      <c r="K76" s="36">
        <v>104.4</v>
      </c>
      <c r="L76" s="36">
        <v>104.4</v>
      </c>
      <c r="M76" s="36">
        <v>104.6</v>
      </c>
      <c r="N76" s="36">
        <v>104.3</v>
      </c>
      <c r="O76" s="36">
        <v>104.3</v>
      </c>
    </row>
    <row r="77" spans="2:16" ht="56.25">
      <c r="B77" s="9" t="s">
        <v>107</v>
      </c>
      <c r="C77" s="3" t="s">
        <v>43</v>
      </c>
      <c r="D77" s="26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</row>
    <row r="78" spans="2:16" ht="93.75">
      <c r="B78" s="9" t="s">
        <v>200</v>
      </c>
      <c r="C78" s="8" t="s">
        <v>74</v>
      </c>
      <c r="D78" s="26"/>
      <c r="E78" s="30"/>
      <c r="F78" s="27"/>
      <c r="G78" s="27"/>
      <c r="H78" s="40"/>
      <c r="I78" s="40"/>
      <c r="J78" s="40"/>
      <c r="K78" s="40"/>
      <c r="L78" s="40"/>
      <c r="M78" s="40"/>
      <c r="N78" s="40"/>
      <c r="O78" s="40"/>
    </row>
    <row r="79" spans="2:16" ht="93.75">
      <c r="B79" s="9" t="s">
        <v>224</v>
      </c>
      <c r="C79" s="8" t="s">
        <v>74</v>
      </c>
      <c r="D79" s="26"/>
      <c r="E79" s="30"/>
      <c r="F79" s="27"/>
      <c r="G79" s="27"/>
      <c r="H79" s="27"/>
      <c r="I79" s="27"/>
      <c r="J79" s="27"/>
      <c r="K79" s="27"/>
      <c r="L79" s="27"/>
      <c r="M79" s="27"/>
      <c r="N79" s="27"/>
      <c r="O79" s="27"/>
    </row>
    <row r="80" spans="2:16" ht="37.5">
      <c r="B80" s="9" t="s">
        <v>108</v>
      </c>
      <c r="C80" s="8" t="s">
        <v>73</v>
      </c>
      <c r="D80" s="26"/>
      <c r="E80" s="30"/>
      <c r="F80" s="30">
        <v>109.3</v>
      </c>
      <c r="G80" s="30">
        <v>105.7</v>
      </c>
      <c r="H80" s="30">
        <v>105.4</v>
      </c>
      <c r="I80" s="30">
        <v>105.4</v>
      </c>
      <c r="J80" s="30">
        <v>105.1</v>
      </c>
      <c r="K80" s="30">
        <v>104.4</v>
      </c>
      <c r="L80" s="30">
        <v>104.4</v>
      </c>
      <c r="M80" s="30">
        <v>104.6</v>
      </c>
      <c r="N80" s="30">
        <v>104.3</v>
      </c>
      <c r="O80" s="30">
        <v>104.3</v>
      </c>
    </row>
    <row r="81" spans="2:15" ht="56.25">
      <c r="B81" s="9" t="s">
        <v>109</v>
      </c>
      <c r="C81" s="8" t="s">
        <v>43</v>
      </c>
      <c r="D81" s="26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</row>
    <row r="82" spans="2:15" ht="75">
      <c r="B82" s="9" t="s">
        <v>201</v>
      </c>
      <c r="C82" s="3" t="s">
        <v>74</v>
      </c>
      <c r="D82" s="26"/>
      <c r="E82" s="30"/>
      <c r="F82" s="27"/>
      <c r="G82" s="27"/>
      <c r="H82" s="40"/>
      <c r="I82" s="40"/>
      <c r="J82" s="40"/>
      <c r="K82" s="40"/>
      <c r="L82" s="40"/>
      <c r="M82" s="40"/>
      <c r="N82" s="40"/>
      <c r="O82" s="40"/>
    </row>
    <row r="83" spans="2:15" ht="75">
      <c r="B83" s="9" t="s">
        <v>223</v>
      </c>
      <c r="C83" s="8" t="s">
        <v>74</v>
      </c>
      <c r="D83" s="26"/>
      <c r="E83" s="30"/>
      <c r="F83" s="27"/>
      <c r="G83" s="27"/>
      <c r="H83" s="27"/>
      <c r="I83" s="27"/>
      <c r="J83" s="27"/>
      <c r="K83" s="27"/>
      <c r="L83" s="27"/>
      <c r="M83" s="27"/>
      <c r="N83" s="27"/>
      <c r="O83" s="27"/>
    </row>
    <row r="84" spans="2:15" ht="37.5">
      <c r="B84" s="9" t="s">
        <v>110</v>
      </c>
      <c r="C84" s="3" t="s">
        <v>73</v>
      </c>
      <c r="D84" s="26"/>
      <c r="E84" s="30"/>
      <c r="F84" s="30">
        <v>109.3</v>
      </c>
      <c r="G84" s="30">
        <v>105.7</v>
      </c>
      <c r="H84" s="30">
        <v>105.4</v>
      </c>
      <c r="I84" s="30">
        <v>105.4</v>
      </c>
      <c r="J84" s="30">
        <v>105.1</v>
      </c>
      <c r="K84" s="30">
        <v>104.4</v>
      </c>
      <c r="L84" s="30">
        <v>104.4</v>
      </c>
      <c r="M84" s="30">
        <v>104.6</v>
      </c>
      <c r="N84" s="30">
        <v>104.3</v>
      </c>
      <c r="O84" s="30">
        <v>104.3</v>
      </c>
    </row>
    <row r="85" spans="2:15" ht="37.5">
      <c r="B85" s="9" t="s">
        <v>111</v>
      </c>
      <c r="C85" s="3" t="s">
        <v>73</v>
      </c>
      <c r="D85" s="26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</row>
    <row r="86" spans="2:15" ht="75">
      <c r="B86" s="9" t="s">
        <v>202</v>
      </c>
      <c r="C86" s="3" t="s">
        <v>74</v>
      </c>
      <c r="D86" s="26"/>
      <c r="E86" s="30"/>
      <c r="F86" s="27"/>
      <c r="G86" s="27"/>
      <c r="H86" s="40"/>
      <c r="I86" s="40"/>
      <c r="J86" s="40"/>
      <c r="K86" s="40"/>
      <c r="L86" s="40"/>
      <c r="M86" s="40"/>
      <c r="N86" s="40"/>
      <c r="O86" s="40"/>
    </row>
    <row r="87" spans="2:15" ht="75">
      <c r="B87" s="9" t="s">
        <v>222</v>
      </c>
      <c r="C87" s="8" t="s">
        <v>74</v>
      </c>
      <c r="D87" s="26"/>
      <c r="E87" s="30"/>
      <c r="F87" s="27"/>
      <c r="G87" s="27"/>
      <c r="H87" s="27"/>
      <c r="I87" s="27"/>
      <c r="J87" s="27"/>
      <c r="K87" s="27"/>
      <c r="L87" s="27"/>
      <c r="M87" s="27"/>
      <c r="N87" s="27"/>
      <c r="O87" s="27"/>
    </row>
    <row r="88" spans="2:15" ht="37.5">
      <c r="B88" s="9" t="s">
        <v>112</v>
      </c>
      <c r="C88" s="3" t="s">
        <v>73</v>
      </c>
      <c r="D88" s="26"/>
      <c r="E88" s="30"/>
      <c r="F88" s="33">
        <v>109.4</v>
      </c>
      <c r="G88" s="36">
        <v>105.1</v>
      </c>
      <c r="H88" s="36">
        <v>104.5</v>
      </c>
      <c r="I88" s="36">
        <v>104.5</v>
      </c>
      <c r="J88" s="36">
        <v>104.5</v>
      </c>
      <c r="K88" s="36">
        <v>104.4</v>
      </c>
      <c r="L88" s="36">
        <v>104.4</v>
      </c>
      <c r="M88" s="36">
        <v>104</v>
      </c>
      <c r="N88" s="36">
        <v>103.9</v>
      </c>
      <c r="O88" s="33">
        <v>103.9</v>
      </c>
    </row>
    <row r="89" spans="2:15" ht="56.25">
      <c r="B89" s="9" t="s">
        <v>113</v>
      </c>
      <c r="C89" s="3" t="s">
        <v>43</v>
      </c>
      <c r="D89" s="26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2:15" ht="75">
      <c r="B90" s="9" t="s">
        <v>203</v>
      </c>
      <c r="C90" s="3" t="s">
        <v>74</v>
      </c>
      <c r="D90" s="26"/>
      <c r="E90" s="30"/>
      <c r="F90" s="27"/>
      <c r="G90" s="27"/>
      <c r="H90" s="40"/>
      <c r="I90" s="40"/>
      <c r="J90" s="40"/>
      <c r="K90" s="40"/>
      <c r="L90" s="40"/>
      <c r="M90" s="40"/>
      <c r="N90" s="40"/>
      <c r="O90" s="40"/>
    </row>
    <row r="91" spans="2:15" ht="75">
      <c r="B91" s="9" t="s">
        <v>221</v>
      </c>
      <c r="C91" s="8" t="s">
        <v>74</v>
      </c>
      <c r="D91" s="26"/>
      <c r="E91" s="30"/>
      <c r="F91" s="27"/>
      <c r="G91" s="27"/>
      <c r="H91" s="27"/>
      <c r="I91" s="27"/>
      <c r="J91" s="27"/>
      <c r="K91" s="27"/>
      <c r="L91" s="27"/>
      <c r="M91" s="27"/>
      <c r="N91" s="27"/>
      <c r="O91" s="27"/>
    </row>
    <row r="92" spans="2:15" ht="37.5">
      <c r="B92" s="9" t="s">
        <v>114</v>
      </c>
      <c r="C92" s="3" t="s">
        <v>73</v>
      </c>
      <c r="D92" s="26"/>
      <c r="E92" s="30"/>
      <c r="F92" s="36">
        <v>109</v>
      </c>
      <c r="G92" s="36">
        <v>105.4</v>
      </c>
      <c r="H92" s="36">
        <v>104.6</v>
      </c>
      <c r="I92" s="36">
        <v>104.6</v>
      </c>
      <c r="J92" s="36">
        <v>105.3</v>
      </c>
      <c r="K92" s="36">
        <v>104.4</v>
      </c>
      <c r="L92" s="36">
        <v>104.4</v>
      </c>
      <c r="M92" s="36">
        <v>104.8</v>
      </c>
      <c r="N92" s="36">
        <v>104.2</v>
      </c>
      <c r="O92" s="36">
        <v>104.2</v>
      </c>
    </row>
    <row r="93" spans="2:15" ht="56.25">
      <c r="B93" s="9" t="s">
        <v>115</v>
      </c>
      <c r="C93" s="3" t="s">
        <v>43</v>
      </c>
      <c r="D93" s="26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2:15" ht="75">
      <c r="B94" s="9" t="s">
        <v>204</v>
      </c>
      <c r="C94" s="8" t="s">
        <v>74</v>
      </c>
      <c r="D94" s="26"/>
      <c r="E94" s="30"/>
      <c r="F94" s="27"/>
      <c r="G94" s="27"/>
      <c r="H94" s="40"/>
      <c r="I94" s="40"/>
      <c r="J94" s="40"/>
      <c r="K94" s="40"/>
      <c r="L94" s="40"/>
      <c r="M94" s="40"/>
      <c r="N94" s="40"/>
      <c r="O94" s="40"/>
    </row>
    <row r="95" spans="2:15" ht="75">
      <c r="B95" s="9" t="s">
        <v>116</v>
      </c>
      <c r="C95" s="8" t="s">
        <v>74</v>
      </c>
      <c r="D95" s="26"/>
      <c r="E95" s="30"/>
      <c r="F95" s="27"/>
      <c r="G95" s="27"/>
      <c r="H95" s="27"/>
      <c r="I95" s="27"/>
      <c r="J95" s="27"/>
      <c r="K95" s="27"/>
      <c r="L95" s="27"/>
      <c r="M95" s="27"/>
      <c r="N95" s="27"/>
      <c r="O95" s="27"/>
    </row>
    <row r="96" spans="2:15" ht="37.5">
      <c r="B96" s="9" t="s">
        <v>117</v>
      </c>
      <c r="C96" s="8" t="s">
        <v>73</v>
      </c>
      <c r="D96" s="26"/>
      <c r="E96" s="30"/>
      <c r="F96" s="33">
        <v>113</v>
      </c>
      <c r="G96" s="36">
        <v>103.8</v>
      </c>
      <c r="H96" s="36">
        <v>103.6</v>
      </c>
      <c r="I96" s="33">
        <v>103.6</v>
      </c>
      <c r="J96" s="33">
        <v>104.8</v>
      </c>
      <c r="K96" s="36">
        <v>104.4</v>
      </c>
      <c r="L96" s="33">
        <v>104.4</v>
      </c>
      <c r="M96" s="36">
        <v>104.1</v>
      </c>
      <c r="N96" s="36">
        <v>103.8</v>
      </c>
      <c r="O96" s="33">
        <v>103.8</v>
      </c>
    </row>
    <row r="97" spans="2:15" ht="56.25">
      <c r="B97" s="9" t="s">
        <v>118</v>
      </c>
      <c r="C97" s="8" t="s">
        <v>43</v>
      </c>
      <c r="D97" s="26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</row>
    <row r="98" spans="2:15" ht="75">
      <c r="B98" s="9" t="s">
        <v>205</v>
      </c>
      <c r="C98" s="8" t="s">
        <v>74</v>
      </c>
      <c r="D98" s="26"/>
      <c r="E98" s="30"/>
      <c r="F98" s="27"/>
      <c r="G98" s="27"/>
      <c r="H98" s="40"/>
      <c r="I98" s="40"/>
      <c r="J98" s="40"/>
      <c r="K98" s="40"/>
      <c r="L98" s="40"/>
      <c r="M98" s="40"/>
      <c r="N98" s="40"/>
      <c r="O98" s="40"/>
    </row>
    <row r="99" spans="2:15" ht="75">
      <c r="B99" s="9" t="s">
        <v>220</v>
      </c>
      <c r="C99" s="8" t="s">
        <v>74</v>
      </c>
      <c r="D99" s="26"/>
      <c r="E99" s="30"/>
      <c r="F99" s="27"/>
      <c r="G99" s="27"/>
      <c r="H99" s="27"/>
      <c r="I99" s="27"/>
      <c r="J99" s="27"/>
      <c r="K99" s="27"/>
      <c r="L99" s="27"/>
      <c r="M99" s="27"/>
      <c r="N99" s="27"/>
      <c r="O99" s="27"/>
    </row>
    <row r="100" spans="2:15" ht="37.5">
      <c r="B100" s="9" t="s">
        <v>119</v>
      </c>
      <c r="C100" s="8" t="s">
        <v>73</v>
      </c>
      <c r="D100" s="26"/>
      <c r="E100" s="30"/>
      <c r="F100" s="33">
        <v>108.8</v>
      </c>
      <c r="G100" s="36">
        <v>106.1</v>
      </c>
      <c r="H100" s="36">
        <v>106.2</v>
      </c>
      <c r="I100" s="36">
        <v>106.2</v>
      </c>
      <c r="J100" s="36">
        <v>104.2</v>
      </c>
      <c r="K100" s="36">
        <v>104.2</v>
      </c>
      <c r="L100" s="36">
        <v>104.2</v>
      </c>
      <c r="M100" s="36">
        <v>104.1</v>
      </c>
      <c r="N100" s="36">
        <v>104</v>
      </c>
      <c r="O100" s="36">
        <v>104</v>
      </c>
    </row>
    <row r="101" spans="2:15" ht="56.25">
      <c r="B101" s="9" t="s">
        <v>120</v>
      </c>
      <c r="C101" s="8" t="s">
        <v>43</v>
      </c>
      <c r="D101" s="26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</row>
    <row r="102" spans="2:15" ht="75">
      <c r="B102" s="9" t="s">
        <v>206</v>
      </c>
      <c r="C102" s="3" t="s">
        <v>74</v>
      </c>
      <c r="D102" s="26">
        <v>301.60000000000002</v>
      </c>
      <c r="E102" s="30">
        <v>95.9</v>
      </c>
      <c r="F102" s="27">
        <v>111.9</v>
      </c>
      <c r="G102" s="27">
        <v>123.7</v>
      </c>
      <c r="H102" s="40">
        <v>122.5</v>
      </c>
      <c r="I102" s="40">
        <v>122.6</v>
      </c>
      <c r="J102" s="40">
        <v>134.30000000000001</v>
      </c>
      <c r="K102" s="40">
        <v>134</v>
      </c>
      <c r="L102" s="40">
        <v>134.80000000000001</v>
      </c>
      <c r="M102" s="40">
        <v>145.80000000000001</v>
      </c>
      <c r="N102" s="40">
        <v>145.9</v>
      </c>
      <c r="O102" s="40">
        <v>147.5</v>
      </c>
    </row>
    <row r="103" spans="2:15" ht="75">
      <c r="B103" s="9" t="s">
        <v>219</v>
      </c>
      <c r="C103" s="8" t="s">
        <v>74</v>
      </c>
      <c r="D103" s="26">
        <v>301.60000000000002</v>
      </c>
      <c r="E103" s="30">
        <v>95.9</v>
      </c>
      <c r="F103" s="27">
        <v>111.9</v>
      </c>
      <c r="G103" s="27">
        <v>123.7</v>
      </c>
      <c r="H103" s="27">
        <v>122.5</v>
      </c>
      <c r="I103" s="27">
        <v>122.6</v>
      </c>
      <c r="J103" s="27">
        <v>134.30000000000001</v>
      </c>
      <c r="K103" s="27">
        <v>134</v>
      </c>
      <c r="L103" s="27">
        <v>134.80000000000001</v>
      </c>
      <c r="M103" s="27">
        <v>145.80000000000001</v>
      </c>
      <c r="N103" s="27">
        <v>145.9</v>
      </c>
      <c r="O103" s="27">
        <v>147.5</v>
      </c>
    </row>
    <row r="104" spans="2:15" ht="37.5">
      <c r="B104" s="9" t="s">
        <v>121</v>
      </c>
      <c r="C104" s="3" t="s">
        <v>73</v>
      </c>
      <c r="D104" s="26">
        <v>110.4</v>
      </c>
      <c r="E104" s="30">
        <v>109.9</v>
      </c>
      <c r="F104" s="30">
        <v>108.2</v>
      </c>
      <c r="G104" s="30">
        <v>106.1</v>
      </c>
      <c r="H104" s="30">
        <v>103.6</v>
      </c>
      <c r="I104" s="30">
        <v>103.4</v>
      </c>
      <c r="J104" s="30">
        <v>104.2</v>
      </c>
      <c r="K104" s="30">
        <v>104.4</v>
      </c>
      <c r="L104" s="30">
        <v>104.6</v>
      </c>
      <c r="M104" s="30">
        <v>104.1</v>
      </c>
      <c r="N104" s="30">
        <v>103.8</v>
      </c>
      <c r="O104" s="30">
        <v>104</v>
      </c>
    </row>
    <row r="105" spans="2:15" ht="56.25">
      <c r="B105" s="9" t="s">
        <v>122</v>
      </c>
      <c r="C105" s="3" t="s">
        <v>43</v>
      </c>
      <c r="D105" s="26">
        <v>107.6</v>
      </c>
      <c r="E105" s="30">
        <v>31.8</v>
      </c>
      <c r="F105" s="30">
        <v>107.8</v>
      </c>
      <c r="G105" s="30">
        <v>104.2</v>
      </c>
      <c r="H105" s="30">
        <v>105.7</v>
      </c>
      <c r="I105" s="30">
        <v>106</v>
      </c>
      <c r="J105" s="30">
        <v>104.2</v>
      </c>
      <c r="K105" s="30">
        <v>104.8</v>
      </c>
      <c r="L105" s="30">
        <v>105.1</v>
      </c>
      <c r="M105" s="30">
        <v>104.3</v>
      </c>
      <c r="N105" s="30">
        <v>104.9</v>
      </c>
      <c r="O105" s="30">
        <v>105.2</v>
      </c>
    </row>
    <row r="106" spans="2:15" ht="75">
      <c r="B106" s="9" t="s">
        <v>207</v>
      </c>
      <c r="C106" s="3" t="s">
        <v>74</v>
      </c>
      <c r="D106" s="26"/>
      <c r="E106" s="30"/>
      <c r="F106" s="27"/>
      <c r="G106" s="27"/>
      <c r="H106" s="40"/>
      <c r="I106" s="40"/>
      <c r="J106" s="40"/>
      <c r="K106" s="40"/>
      <c r="L106" s="40"/>
      <c r="M106" s="40"/>
      <c r="N106" s="40"/>
      <c r="O106" s="40"/>
    </row>
    <row r="107" spans="2:15" ht="75">
      <c r="B107" s="9" t="s">
        <v>218</v>
      </c>
      <c r="C107" s="8" t="s">
        <v>74</v>
      </c>
      <c r="D107" s="26"/>
      <c r="E107" s="30"/>
      <c r="F107" s="27"/>
      <c r="G107" s="27"/>
      <c r="H107" s="27"/>
      <c r="I107" s="27"/>
      <c r="J107" s="27"/>
      <c r="K107" s="27"/>
      <c r="L107" s="27"/>
      <c r="M107" s="27"/>
      <c r="N107" s="27"/>
      <c r="O107" s="27"/>
    </row>
    <row r="108" spans="2:15" ht="37.5">
      <c r="B108" s="9" t="s">
        <v>123</v>
      </c>
      <c r="C108" s="3" t="s">
        <v>73</v>
      </c>
      <c r="D108" s="26"/>
      <c r="E108" s="30"/>
      <c r="F108" s="30">
        <v>108.8</v>
      </c>
      <c r="G108" s="30">
        <v>106.1</v>
      </c>
      <c r="H108" s="30">
        <v>106.2</v>
      </c>
      <c r="I108" s="30">
        <v>106.2</v>
      </c>
      <c r="J108" s="30">
        <v>104.2</v>
      </c>
      <c r="K108" s="30">
        <v>104.2</v>
      </c>
      <c r="L108" s="30">
        <v>104.2</v>
      </c>
      <c r="M108" s="30">
        <v>104.1</v>
      </c>
      <c r="N108" s="30">
        <v>104</v>
      </c>
      <c r="O108" s="30">
        <v>104</v>
      </c>
    </row>
    <row r="109" spans="2:15" ht="56.25">
      <c r="B109" s="9" t="s">
        <v>124</v>
      </c>
      <c r="C109" s="3" t="s">
        <v>43</v>
      </c>
      <c r="D109" s="26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2:15" ht="75">
      <c r="B110" s="9" t="s">
        <v>208</v>
      </c>
      <c r="C110" s="8" t="s">
        <v>74</v>
      </c>
      <c r="D110" s="26"/>
      <c r="E110" s="30"/>
      <c r="F110" s="27"/>
      <c r="G110" s="27"/>
      <c r="H110" s="40"/>
      <c r="I110" s="40"/>
      <c r="J110" s="40"/>
      <c r="K110" s="40"/>
      <c r="L110" s="40"/>
      <c r="M110" s="40"/>
      <c r="N110" s="40"/>
      <c r="O110" s="40"/>
    </row>
    <row r="111" spans="2:15" ht="75">
      <c r="B111" s="9" t="s">
        <v>217</v>
      </c>
      <c r="C111" s="8" t="s">
        <v>74</v>
      </c>
      <c r="D111" s="26"/>
      <c r="E111" s="30"/>
      <c r="F111" s="27"/>
      <c r="G111" s="27"/>
      <c r="H111" s="27"/>
      <c r="I111" s="27"/>
      <c r="J111" s="27"/>
      <c r="K111" s="27"/>
      <c r="L111" s="27"/>
      <c r="M111" s="27"/>
      <c r="N111" s="27"/>
      <c r="O111" s="27"/>
    </row>
    <row r="112" spans="2:15" ht="37.5">
      <c r="B112" s="9" t="s">
        <v>125</v>
      </c>
      <c r="C112" s="8" t="s">
        <v>73</v>
      </c>
      <c r="D112" s="26"/>
      <c r="E112" s="30"/>
      <c r="F112" s="30">
        <v>108.8</v>
      </c>
      <c r="G112" s="30">
        <v>106.1</v>
      </c>
      <c r="H112" s="30">
        <v>106.2</v>
      </c>
      <c r="I112" s="30">
        <v>106.2</v>
      </c>
      <c r="J112" s="30">
        <v>104.2</v>
      </c>
      <c r="K112" s="30">
        <v>104.2</v>
      </c>
      <c r="L112" s="30">
        <v>104.2</v>
      </c>
      <c r="M112" s="30">
        <v>104.1</v>
      </c>
      <c r="N112" s="30">
        <v>104</v>
      </c>
      <c r="O112" s="30">
        <v>104</v>
      </c>
    </row>
    <row r="113" spans="2:15" ht="56.25">
      <c r="B113" s="9" t="s">
        <v>126</v>
      </c>
      <c r="C113" s="8" t="s">
        <v>43</v>
      </c>
      <c r="D113" s="26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</row>
    <row r="114" spans="2:15" ht="75">
      <c r="B114" s="9" t="s">
        <v>209</v>
      </c>
      <c r="C114" s="8" t="s">
        <v>74</v>
      </c>
      <c r="D114" s="26"/>
      <c r="E114" s="30"/>
      <c r="F114" s="27"/>
      <c r="G114" s="27"/>
      <c r="H114" s="40"/>
      <c r="I114" s="40"/>
      <c r="J114" s="40"/>
      <c r="K114" s="40"/>
      <c r="L114" s="40"/>
      <c r="M114" s="40"/>
      <c r="N114" s="40"/>
      <c r="O114" s="40"/>
    </row>
    <row r="115" spans="2:15" ht="75">
      <c r="B115" s="9" t="s">
        <v>216</v>
      </c>
      <c r="C115" s="8" t="s">
        <v>74</v>
      </c>
      <c r="D115" s="26"/>
      <c r="E115" s="30"/>
      <c r="F115" s="27"/>
      <c r="G115" s="27"/>
      <c r="H115" s="27"/>
      <c r="I115" s="27"/>
      <c r="J115" s="27"/>
      <c r="K115" s="27"/>
      <c r="L115" s="27"/>
      <c r="M115" s="27"/>
      <c r="N115" s="27"/>
      <c r="O115" s="27"/>
    </row>
    <row r="116" spans="2:15" ht="37.5">
      <c r="B116" s="9" t="s">
        <v>127</v>
      </c>
      <c r="C116" s="8" t="s">
        <v>73</v>
      </c>
      <c r="D116" s="26"/>
      <c r="E116" s="30"/>
      <c r="F116" s="30">
        <v>108.8</v>
      </c>
      <c r="G116" s="30">
        <v>106.1</v>
      </c>
      <c r="H116" s="30">
        <v>106.2</v>
      </c>
      <c r="I116" s="30">
        <v>106.2</v>
      </c>
      <c r="J116" s="30">
        <v>104.2</v>
      </c>
      <c r="K116" s="30">
        <v>104.2</v>
      </c>
      <c r="L116" s="30">
        <v>104.2</v>
      </c>
      <c r="M116" s="30">
        <v>104.1</v>
      </c>
      <c r="N116" s="30">
        <v>104</v>
      </c>
      <c r="O116" s="30">
        <v>104</v>
      </c>
    </row>
    <row r="117" spans="2:15" ht="56.25">
      <c r="B117" s="9" t="s">
        <v>128</v>
      </c>
      <c r="C117" s="8" t="s">
        <v>43</v>
      </c>
      <c r="D117" s="26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</row>
    <row r="118" spans="2:15" ht="56.25">
      <c r="B118" s="9" t="s">
        <v>210</v>
      </c>
      <c r="C118" s="8" t="s">
        <v>74</v>
      </c>
      <c r="D118" s="26"/>
      <c r="E118" s="30"/>
      <c r="F118" s="27"/>
      <c r="G118" s="27"/>
      <c r="H118" s="40"/>
      <c r="I118" s="40"/>
      <c r="J118" s="40"/>
      <c r="K118" s="40"/>
      <c r="L118" s="40"/>
      <c r="M118" s="40"/>
      <c r="N118" s="40"/>
      <c r="O118" s="40"/>
    </row>
    <row r="119" spans="2:15" ht="56.25">
      <c r="B119" s="9" t="s">
        <v>215</v>
      </c>
      <c r="C119" s="8" t="s">
        <v>74</v>
      </c>
      <c r="D119" s="26"/>
      <c r="E119" s="30"/>
      <c r="F119" s="27"/>
      <c r="G119" s="27"/>
      <c r="H119" s="27"/>
      <c r="I119" s="27"/>
      <c r="J119" s="27"/>
      <c r="K119" s="27"/>
      <c r="L119" s="27"/>
      <c r="M119" s="27"/>
      <c r="N119" s="27"/>
      <c r="O119" s="27"/>
    </row>
    <row r="120" spans="2:15" ht="37.5">
      <c r="B120" s="9" t="s">
        <v>129</v>
      </c>
      <c r="C120" s="8" t="s">
        <v>73</v>
      </c>
      <c r="D120" s="26"/>
      <c r="E120" s="30"/>
      <c r="F120" s="30">
        <v>108.8</v>
      </c>
      <c r="G120" s="30">
        <v>106.1</v>
      </c>
      <c r="H120" s="30">
        <v>106.2</v>
      </c>
      <c r="I120" s="30">
        <v>106.2</v>
      </c>
      <c r="J120" s="30">
        <v>104.2</v>
      </c>
      <c r="K120" s="30">
        <v>104.2</v>
      </c>
      <c r="L120" s="30">
        <v>104.2</v>
      </c>
      <c r="M120" s="30">
        <v>104.1</v>
      </c>
      <c r="N120" s="30">
        <v>104</v>
      </c>
      <c r="O120" s="30">
        <v>104</v>
      </c>
    </row>
    <row r="121" spans="2:15" ht="56.25">
      <c r="B121" s="9" t="s">
        <v>130</v>
      </c>
      <c r="C121" s="8" t="s">
        <v>43</v>
      </c>
      <c r="D121" s="26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</row>
    <row r="122" spans="2:15" ht="75">
      <c r="B122" s="9" t="s">
        <v>211</v>
      </c>
      <c r="C122" s="8" t="s">
        <v>74</v>
      </c>
      <c r="D122" s="26"/>
      <c r="E122" s="30"/>
      <c r="F122" s="27"/>
      <c r="G122" s="27"/>
      <c r="H122" s="40"/>
      <c r="I122" s="40"/>
      <c r="J122" s="40"/>
      <c r="K122" s="40"/>
      <c r="L122" s="40"/>
      <c r="M122" s="40"/>
      <c r="N122" s="40"/>
      <c r="O122" s="40"/>
    </row>
    <row r="123" spans="2:15" ht="75">
      <c r="B123" s="9" t="s">
        <v>214</v>
      </c>
      <c r="C123" s="8" t="s">
        <v>74</v>
      </c>
      <c r="D123" s="26"/>
      <c r="E123" s="30"/>
      <c r="F123" s="27"/>
      <c r="G123" s="27"/>
      <c r="H123" s="27"/>
      <c r="I123" s="27"/>
      <c r="J123" s="27"/>
      <c r="K123" s="27"/>
      <c r="L123" s="27"/>
      <c r="M123" s="27"/>
      <c r="N123" s="27"/>
      <c r="O123" s="27"/>
    </row>
    <row r="124" spans="2:15" ht="37.5">
      <c r="B124" s="9" t="s">
        <v>131</v>
      </c>
      <c r="C124" s="8" t="s">
        <v>73</v>
      </c>
      <c r="D124" s="26"/>
      <c r="E124" s="30"/>
      <c r="F124" s="30">
        <v>108.8</v>
      </c>
      <c r="G124" s="30">
        <v>106.1</v>
      </c>
      <c r="H124" s="30">
        <v>106.2</v>
      </c>
      <c r="I124" s="30">
        <v>106.2</v>
      </c>
      <c r="J124" s="30">
        <v>104.2</v>
      </c>
      <c r="K124" s="30">
        <v>104.2</v>
      </c>
      <c r="L124" s="30">
        <v>104.2</v>
      </c>
      <c r="M124" s="30">
        <v>104.1</v>
      </c>
      <c r="N124" s="30">
        <v>104</v>
      </c>
      <c r="O124" s="30">
        <v>104</v>
      </c>
    </row>
    <row r="125" spans="2:15" ht="56.25">
      <c r="B125" s="9" t="s">
        <v>132</v>
      </c>
      <c r="C125" s="8" t="s">
        <v>43</v>
      </c>
      <c r="D125" s="26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</row>
    <row r="126" spans="2:15" ht="75">
      <c r="B126" s="9" t="s">
        <v>212</v>
      </c>
      <c r="C126" s="8" t="s">
        <v>74</v>
      </c>
      <c r="D126" s="26">
        <v>500.2</v>
      </c>
      <c r="E126" s="30">
        <v>682.8</v>
      </c>
      <c r="F126" s="27">
        <v>768.1</v>
      </c>
      <c r="G126" s="27">
        <v>830.4</v>
      </c>
      <c r="H126" s="40">
        <v>835.3</v>
      </c>
      <c r="I126" s="40">
        <v>836.9</v>
      </c>
      <c r="J126" s="40">
        <v>881.7</v>
      </c>
      <c r="K126" s="40">
        <v>889.5</v>
      </c>
      <c r="L126" s="40">
        <v>893</v>
      </c>
      <c r="M126" s="40">
        <v>934.4</v>
      </c>
      <c r="N126" s="40">
        <v>944.5</v>
      </c>
      <c r="O126" s="40">
        <v>949.2</v>
      </c>
    </row>
    <row r="127" spans="2:15" ht="75">
      <c r="B127" s="9" t="s">
        <v>213</v>
      </c>
      <c r="C127" s="8" t="s">
        <v>74</v>
      </c>
      <c r="D127" s="26">
        <v>500.2</v>
      </c>
      <c r="E127" s="30">
        <v>682.8</v>
      </c>
      <c r="F127" s="27">
        <v>768.1</v>
      </c>
      <c r="G127" s="27">
        <v>830.4</v>
      </c>
      <c r="H127" s="27">
        <v>835.3</v>
      </c>
      <c r="I127" s="27">
        <v>836.9</v>
      </c>
      <c r="J127" s="27">
        <v>881.7</v>
      </c>
      <c r="K127" s="27">
        <v>889.5</v>
      </c>
      <c r="L127" s="27">
        <v>893</v>
      </c>
      <c r="M127" s="27">
        <v>934.4</v>
      </c>
      <c r="N127" s="27">
        <v>944.5</v>
      </c>
      <c r="O127" s="27">
        <v>949.2</v>
      </c>
    </row>
    <row r="128" spans="2:15" ht="37.5">
      <c r="B128" s="9" t="s">
        <v>133</v>
      </c>
      <c r="C128" s="8" t="s">
        <v>73</v>
      </c>
      <c r="D128" s="26">
        <v>107.6</v>
      </c>
      <c r="E128" s="30">
        <v>109.2</v>
      </c>
      <c r="F128" s="30">
        <v>108.8</v>
      </c>
      <c r="G128" s="30">
        <v>106.1</v>
      </c>
      <c r="H128" s="30">
        <v>106.2</v>
      </c>
      <c r="I128" s="30">
        <v>106.2</v>
      </c>
      <c r="J128" s="30">
        <v>104.2</v>
      </c>
      <c r="K128" s="30">
        <v>104.2</v>
      </c>
      <c r="L128" s="30">
        <v>104.2</v>
      </c>
      <c r="M128" s="30">
        <v>104.1</v>
      </c>
      <c r="N128" s="30">
        <v>104</v>
      </c>
      <c r="O128" s="30">
        <v>104</v>
      </c>
    </row>
    <row r="129" spans="2:15" ht="56.25">
      <c r="B129" s="9" t="s">
        <v>134</v>
      </c>
      <c r="C129" s="8" t="s">
        <v>43</v>
      </c>
      <c r="D129" s="26">
        <v>158.30000000000001</v>
      </c>
      <c r="E129" s="30">
        <v>136.5</v>
      </c>
      <c r="F129" s="30">
        <v>103.4</v>
      </c>
      <c r="G129" s="30">
        <v>101.9</v>
      </c>
      <c r="H129" s="30">
        <v>102.4</v>
      </c>
      <c r="I129" s="30">
        <v>102.6</v>
      </c>
      <c r="J129" s="30">
        <v>101.9</v>
      </c>
      <c r="K129" s="30">
        <v>102.2</v>
      </c>
      <c r="L129" s="30">
        <v>102.4</v>
      </c>
      <c r="M129" s="30">
        <v>101.8</v>
      </c>
      <c r="N129" s="30">
        <v>102.1</v>
      </c>
      <c r="O129" s="30">
        <v>102.2</v>
      </c>
    </row>
    <row r="130" spans="2:15" ht="37.5">
      <c r="B130" s="14" t="s">
        <v>135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</row>
    <row r="131" spans="2:15" ht="75">
      <c r="B131" s="9" t="s">
        <v>181</v>
      </c>
      <c r="C131" s="3" t="s">
        <v>74</v>
      </c>
      <c r="D131" s="26">
        <v>394.7</v>
      </c>
      <c r="E131" s="30">
        <v>404.2</v>
      </c>
      <c r="F131" s="27">
        <v>433.2</v>
      </c>
      <c r="G131" s="27">
        <v>461.6</v>
      </c>
      <c r="H131" s="40">
        <v>463.4</v>
      </c>
      <c r="I131" s="40">
        <v>465.3</v>
      </c>
      <c r="J131" s="40">
        <v>483</v>
      </c>
      <c r="K131" s="40">
        <v>486.8</v>
      </c>
      <c r="L131" s="40">
        <v>489.8</v>
      </c>
      <c r="M131" s="40">
        <v>505.9</v>
      </c>
      <c r="N131" s="40">
        <v>511.9</v>
      </c>
      <c r="O131" s="40">
        <v>515.5</v>
      </c>
    </row>
    <row r="132" spans="2:15" ht="93.75">
      <c r="B132" s="9" t="s">
        <v>180</v>
      </c>
      <c r="C132" s="3" t="s">
        <v>74</v>
      </c>
      <c r="D132" s="26">
        <v>394.7</v>
      </c>
      <c r="E132" s="30">
        <v>404.2</v>
      </c>
      <c r="F132" s="27">
        <v>433.2</v>
      </c>
      <c r="G132" s="27">
        <v>461.6</v>
      </c>
      <c r="H132" s="27">
        <v>463.4</v>
      </c>
      <c r="I132" s="27">
        <v>465.3</v>
      </c>
      <c r="J132" s="27">
        <v>483</v>
      </c>
      <c r="K132" s="27">
        <v>486.8</v>
      </c>
      <c r="L132" s="27">
        <v>489.8</v>
      </c>
      <c r="M132" s="27">
        <v>505.9</v>
      </c>
      <c r="N132" s="27">
        <v>511.9</v>
      </c>
      <c r="O132" s="27">
        <v>515.5</v>
      </c>
    </row>
    <row r="133" spans="2:15" ht="56.25">
      <c r="B133" s="9" t="s">
        <v>143</v>
      </c>
      <c r="C133" s="3" t="s">
        <v>73</v>
      </c>
      <c r="D133" s="26">
        <v>104.4</v>
      </c>
      <c r="E133" s="30">
        <v>110.7</v>
      </c>
      <c r="F133" s="33">
        <v>105.8</v>
      </c>
      <c r="G133" s="36">
        <v>105.5</v>
      </c>
      <c r="H133" s="36">
        <v>105.5</v>
      </c>
      <c r="I133" s="33">
        <v>105.5</v>
      </c>
      <c r="J133" s="33">
        <v>103.7</v>
      </c>
      <c r="K133" s="36">
        <v>103.7</v>
      </c>
      <c r="L133" s="33">
        <v>103.7</v>
      </c>
      <c r="M133" s="36">
        <v>103.8</v>
      </c>
      <c r="N133" s="36">
        <v>103.8</v>
      </c>
      <c r="O133" s="33">
        <v>103.8</v>
      </c>
    </row>
    <row r="134" spans="2:15" ht="56.25">
      <c r="B134" s="9" t="s">
        <v>144</v>
      </c>
      <c r="C134" s="3" t="s">
        <v>43</v>
      </c>
      <c r="D134" s="26">
        <v>85.7</v>
      </c>
      <c r="E134" s="30">
        <v>102.4</v>
      </c>
      <c r="F134" s="30">
        <v>101.3</v>
      </c>
      <c r="G134" s="30">
        <v>101</v>
      </c>
      <c r="H134" s="30">
        <v>101.4</v>
      </c>
      <c r="I134" s="30">
        <v>101.8</v>
      </c>
      <c r="J134" s="30">
        <v>100.9</v>
      </c>
      <c r="K134" s="30">
        <v>101.3</v>
      </c>
      <c r="L134" s="30">
        <v>101.5</v>
      </c>
      <c r="M134" s="30">
        <v>100.9</v>
      </c>
      <c r="N134" s="30">
        <v>101.3</v>
      </c>
      <c r="O134" s="30">
        <v>101.4</v>
      </c>
    </row>
    <row r="135" spans="2:15" ht="56.25">
      <c r="B135" s="14" t="s">
        <v>138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</row>
    <row r="136" spans="2:15" ht="93.75">
      <c r="B136" s="9" t="s">
        <v>183</v>
      </c>
      <c r="C136" s="3" t="s">
        <v>74</v>
      </c>
      <c r="D136" s="26">
        <v>51</v>
      </c>
      <c r="E136" s="30">
        <v>56.1</v>
      </c>
      <c r="F136" s="27">
        <v>60.9</v>
      </c>
      <c r="G136" s="27">
        <v>66.400000000000006</v>
      </c>
      <c r="H136" s="40">
        <v>66.5</v>
      </c>
      <c r="I136" s="40">
        <v>66.8</v>
      </c>
      <c r="J136" s="40">
        <v>70</v>
      </c>
      <c r="K136" s="40">
        <v>70.3</v>
      </c>
      <c r="L136" s="40">
        <v>70.7</v>
      </c>
      <c r="M136" s="40">
        <v>73.900000000000006</v>
      </c>
      <c r="N136" s="40">
        <v>74.3</v>
      </c>
      <c r="O136" s="40">
        <v>75.3</v>
      </c>
    </row>
    <row r="137" spans="2:15" ht="93.75">
      <c r="B137" s="9" t="s">
        <v>182</v>
      </c>
      <c r="C137" s="3" t="s">
        <v>74</v>
      </c>
      <c r="D137" s="26">
        <v>51</v>
      </c>
      <c r="E137" s="30">
        <v>56.1</v>
      </c>
      <c r="F137" s="27">
        <v>60.9</v>
      </c>
      <c r="G137" s="27">
        <v>66.400000000000006</v>
      </c>
      <c r="H137" s="27">
        <v>66.5</v>
      </c>
      <c r="I137" s="27">
        <v>66.8</v>
      </c>
      <c r="J137" s="27">
        <v>70</v>
      </c>
      <c r="K137" s="27">
        <v>70.3</v>
      </c>
      <c r="L137" s="27">
        <v>70.7</v>
      </c>
      <c r="M137" s="27">
        <v>73.900000000000006</v>
      </c>
      <c r="N137" s="27">
        <v>74.3</v>
      </c>
      <c r="O137" s="27">
        <v>75.3</v>
      </c>
    </row>
    <row r="138" spans="2:15" ht="56.25">
      <c r="B138" s="9" t="s">
        <v>136</v>
      </c>
      <c r="C138" s="3" t="s">
        <v>73</v>
      </c>
      <c r="D138" s="26">
        <v>108.1</v>
      </c>
      <c r="E138" s="30">
        <v>114.4</v>
      </c>
      <c r="F138" s="30">
        <v>106.7</v>
      </c>
      <c r="G138" s="30">
        <v>107.3</v>
      </c>
      <c r="H138" s="30">
        <v>107.3</v>
      </c>
      <c r="I138" s="30">
        <v>107.3</v>
      </c>
      <c r="J138" s="30">
        <v>103.9</v>
      </c>
      <c r="K138" s="30">
        <v>103.9</v>
      </c>
      <c r="L138" s="30">
        <v>103.9</v>
      </c>
      <c r="M138" s="30">
        <v>103.9</v>
      </c>
      <c r="N138" s="30">
        <v>103.9</v>
      </c>
      <c r="O138" s="30">
        <v>103.9</v>
      </c>
    </row>
    <row r="139" spans="2:15" ht="56.25">
      <c r="B139" s="9" t="s">
        <v>137</v>
      </c>
      <c r="C139" s="3" t="s">
        <v>43</v>
      </c>
      <c r="D139" s="26">
        <v>113.7</v>
      </c>
      <c r="E139" s="30">
        <v>110.1</v>
      </c>
      <c r="F139" s="30">
        <v>101.8</v>
      </c>
      <c r="G139" s="30">
        <v>101.6</v>
      </c>
      <c r="H139" s="30">
        <v>101.8</v>
      </c>
      <c r="I139" s="30">
        <v>102.3</v>
      </c>
      <c r="J139" s="30">
        <v>101.5</v>
      </c>
      <c r="K139" s="30">
        <v>101.8</v>
      </c>
      <c r="L139" s="30">
        <v>101.9</v>
      </c>
      <c r="M139" s="30">
        <v>101.58</v>
      </c>
      <c r="N139" s="30">
        <v>101.7</v>
      </c>
      <c r="O139" s="30">
        <v>102.5</v>
      </c>
    </row>
    <row r="140" spans="2:15" ht="18.75">
      <c r="B140" s="16" t="s">
        <v>151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</row>
    <row r="141" spans="2:15" ht="18.75">
      <c r="B141" s="5" t="s">
        <v>0</v>
      </c>
      <c r="C141" s="6" t="s">
        <v>1</v>
      </c>
      <c r="D141" s="37">
        <v>260.5</v>
      </c>
      <c r="E141" s="37">
        <v>253.7</v>
      </c>
      <c r="F141" s="37">
        <v>262.7</v>
      </c>
      <c r="G141" s="37">
        <v>288.2</v>
      </c>
      <c r="H141" s="37">
        <v>286.39999999999998</v>
      </c>
      <c r="I141" s="37">
        <v>288.2</v>
      </c>
      <c r="J141" s="37">
        <v>305.2</v>
      </c>
      <c r="K141" s="37">
        <v>302.39999999999998</v>
      </c>
      <c r="L141" s="37">
        <v>304.2</v>
      </c>
      <c r="M141" s="37">
        <v>321.89999999999998</v>
      </c>
      <c r="N141" s="37">
        <v>319.3</v>
      </c>
      <c r="O141" s="37">
        <v>321.10000000000002</v>
      </c>
    </row>
    <row r="142" spans="2:15" ht="56.25">
      <c r="B142" s="4" t="s">
        <v>2</v>
      </c>
      <c r="C142" s="3" t="s">
        <v>43</v>
      </c>
      <c r="D142" s="26">
        <v>99</v>
      </c>
      <c r="E142" s="30">
        <v>99.7</v>
      </c>
      <c r="F142" s="30">
        <v>98.1</v>
      </c>
      <c r="G142" s="30">
        <v>103.8</v>
      </c>
      <c r="H142" s="30">
        <v>104</v>
      </c>
      <c r="I142" s="30">
        <v>105</v>
      </c>
      <c r="J142" s="30">
        <v>101.5</v>
      </c>
      <c r="K142" s="30">
        <v>101.7</v>
      </c>
      <c r="L142" s="30">
        <v>102</v>
      </c>
      <c r="M142" s="30">
        <v>101.5</v>
      </c>
      <c r="N142" s="30">
        <v>101.7</v>
      </c>
      <c r="O142" s="30">
        <v>102</v>
      </c>
    </row>
    <row r="143" spans="2:15" ht="37.5">
      <c r="B143" s="4" t="s">
        <v>3</v>
      </c>
      <c r="C143" s="3" t="s">
        <v>73</v>
      </c>
      <c r="D143" s="26">
        <v>104.2</v>
      </c>
      <c r="E143" s="30">
        <v>97.7</v>
      </c>
      <c r="F143" s="30">
        <v>105.553</v>
      </c>
      <c r="G143" s="30">
        <v>105.6906</v>
      </c>
      <c r="H143" s="30">
        <v>104.82859999999999</v>
      </c>
      <c r="I143" s="30">
        <v>104.4828</v>
      </c>
      <c r="J143" s="30">
        <v>104.33369999999999</v>
      </c>
      <c r="K143" s="30">
        <v>103.8216</v>
      </c>
      <c r="L143" s="30">
        <v>103.4821</v>
      </c>
      <c r="M143" s="30">
        <v>103.9131</v>
      </c>
      <c r="N143" s="30">
        <v>103.8236</v>
      </c>
      <c r="O143" s="30">
        <v>103.4858</v>
      </c>
    </row>
    <row r="144" spans="2:15" ht="37.5">
      <c r="B144" s="20" t="s">
        <v>4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</row>
    <row r="145" spans="2:15" ht="18.75">
      <c r="B145" s="4" t="s">
        <v>5</v>
      </c>
      <c r="C145" s="3" t="s">
        <v>6</v>
      </c>
      <c r="D145" s="26">
        <v>123.8</v>
      </c>
      <c r="E145" s="30">
        <v>120.6</v>
      </c>
      <c r="F145" s="30">
        <v>131</v>
      </c>
      <c r="G145" s="30">
        <v>144.4</v>
      </c>
      <c r="H145" s="30">
        <v>143.1</v>
      </c>
      <c r="I145" s="30">
        <v>143.69999999999999</v>
      </c>
      <c r="J145" s="30">
        <v>153.30000000000001</v>
      </c>
      <c r="K145" s="30">
        <v>151.1</v>
      </c>
      <c r="L145" s="30">
        <v>151.69999999999999</v>
      </c>
      <c r="M145" s="30">
        <v>161.69999999999999</v>
      </c>
      <c r="N145" s="30">
        <v>159.4</v>
      </c>
      <c r="O145" s="30">
        <v>160.1</v>
      </c>
    </row>
    <row r="146" spans="2:15" ht="56.25">
      <c r="B146" s="4" t="s">
        <v>7</v>
      </c>
      <c r="C146" s="3" t="s">
        <v>43</v>
      </c>
      <c r="D146" s="26">
        <v>101.2</v>
      </c>
      <c r="E146" s="30">
        <v>99.7</v>
      </c>
      <c r="F146" s="30">
        <v>98.1</v>
      </c>
      <c r="G146" s="30">
        <v>103.8</v>
      </c>
      <c r="H146" s="30">
        <v>104</v>
      </c>
      <c r="I146" s="30">
        <v>105</v>
      </c>
      <c r="J146" s="30">
        <v>101.5</v>
      </c>
      <c r="K146" s="30">
        <v>101.7</v>
      </c>
      <c r="L146" s="30">
        <v>102</v>
      </c>
      <c r="M146" s="30">
        <v>101.5</v>
      </c>
      <c r="N146" s="30">
        <v>101.7</v>
      </c>
      <c r="O146" s="30">
        <v>102</v>
      </c>
    </row>
    <row r="147" spans="2:15" ht="37.5">
      <c r="B147" s="4" t="s">
        <v>8</v>
      </c>
      <c r="C147" s="3" t="s">
        <v>73</v>
      </c>
      <c r="D147" s="26">
        <v>101.8</v>
      </c>
      <c r="E147" s="30">
        <v>97.7</v>
      </c>
      <c r="F147" s="30">
        <v>110.7</v>
      </c>
      <c r="G147" s="30">
        <v>106.2</v>
      </c>
      <c r="H147" s="30">
        <v>105</v>
      </c>
      <c r="I147" s="30">
        <v>104.5</v>
      </c>
      <c r="J147" s="30">
        <v>104.6</v>
      </c>
      <c r="K147" s="30">
        <v>103.8</v>
      </c>
      <c r="L147" s="30">
        <v>103.5</v>
      </c>
      <c r="M147" s="30">
        <v>103.9</v>
      </c>
      <c r="N147" s="30">
        <v>103.7</v>
      </c>
      <c r="O147" s="30">
        <v>103.5</v>
      </c>
    </row>
    <row r="148" spans="2:15" ht="18.75">
      <c r="B148" s="4" t="s">
        <v>9</v>
      </c>
      <c r="C148" s="3" t="s">
        <v>6</v>
      </c>
      <c r="D148" s="26">
        <v>136.69999999999999</v>
      </c>
      <c r="E148" s="30">
        <v>125.5</v>
      </c>
      <c r="F148" s="30">
        <v>131.69999999999999</v>
      </c>
      <c r="G148" s="30">
        <v>143.80000000000001</v>
      </c>
      <c r="H148" s="30">
        <v>143.30000000000001</v>
      </c>
      <c r="I148" s="30">
        <v>144.5</v>
      </c>
      <c r="J148" s="30">
        <v>151.9</v>
      </c>
      <c r="K148" s="30">
        <v>151.30000000000001</v>
      </c>
      <c r="L148" s="30">
        <v>152.5</v>
      </c>
      <c r="M148" s="30">
        <v>160.19999999999999</v>
      </c>
      <c r="N148" s="30">
        <v>159.9</v>
      </c>
      <c r="O148" s="30">
        <v>161</v>
      </c>
    </row>
    <row r="149" spans="2:15" ht="56.25">
      <c r="B149" s="4" t="s">
        <v>10</v>
      </c>
      <c r="C149" s="3" t="s">
        <v>43</v>
      </c>
      <c r="D149" s="26">
        <v>97.1</v>
      </c>
      <c r="E149" s="30">
        <v>99.7</v>
      </c>
      <c r="F149" s="30">
        <v>98.1</v>
      </c>
      <c r="G149" s="30">
        <v>103.8</v>
      </c>
      <c r="H149" s="30">
        <v>104</v>
      </c>
      <c r="I149" s="30">
        <v>105</v>
      </c>
      <c r="J149" s="30">
        <v>101.5</v>
      </c>
      <c r="K149" s="30">
        <v>101.7</v>
      </c>
      <c r="L149" s="30">
        <v>102</v>
      </c>
      <c r="M149" s="30">
        <v>101.5</v>
      </c>
      <c r="N149" s="30">
        <v>101.7</v>
      </c>
      <c r="O149" s="30">
        <v>102</v>
      </c>
    </row>
    <row r="150" spans="2:15" ht="37.5">
      <c r="B150" s="4" t="s">
        <v>11</v>
      </c>
      <c r="C150" s="3" t="s">
        <v>73</v>
      </c>
      <c r="D150" s="26">
        <v>107.9</v>
      </c>
      <c r="E150" s="30">
        <v>92.1</v>
      </c>
      <c r="F150" s="30">
        <v>107</v>
      </c>
      <c r="G150" s="30">
        <v>105.2</v>
      </c>
      <c r="H150" s="30">
        <v>104.6</v>
      </c>
      <c r="I150" s="30">
        <v>104.5</v>
      </c>
      <c r="J150" s="30">
        <v>104.1</v>
      </c>
      <c r="K150" s="30">
        <v>103.8</v>
      </c>
      <c r="L150" s="30">
        <v>103.5</v>
      </c>
      <c r="M150" s="30">
        <v>103.9</v>
      </c>
      <c r="N150" s="30">
        <v>103.9</v>
      </c>
      <c r="O150" s="30">
        <v>103.5</v>
      </c>
    </row>
    <row r="151" spans="2:15" ht="18.75">
      <c r="B151" s="16" t="s">
        <v>152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</row>
    <row r="152" spans="2:15" ht="56.25">
      <c r="B152" s="4" t="s">
        <v>12</v>
      </c>
      <c r="C152" s="3" t="s">
        <v>13</v>
      </c>
      <c r="D152" s="26">
        <v>432.6</v>
      </c>
      <c r="E152" s="30">
        <v>456.4</v>
      </c>
      <c r="F152" s="30">
        <v>456.4</v>
      </c>
      <c r="G152" s="30">
        <v>456.4</v>
      </c>
      <c r="H152" s="30">
        <v>460.8</v>
      </c>
      <c r="I152" s="30">
        <v>462.6</v>
      </c>
      <c r="J152" s="30">
        <v>456.6</v>
      </c>
      <c r="K152" s="30">
        <v>461.8</v>
      </c>
      <c r="L152" s="30">
        <v>465.8</v>
      </c>
      <c r="M152" s="30">
        <v>456.4</v>
      </c>
      <c r="N152" s="30">
        <v>463</v>
      </c>
      <c r="O152" s="30">
        <v>468.9</v>
      </c>
    </row>
    <row r="153" spans="2:15" ht="37.5" customHeight="1">
      <c r="B153" s="9" t="s">
        <v>307</v>
      </c>
      <c r="C153" s="3" t="s">
        <v>13</v>
      </c>
      <c r="D153" s="26">
        <v>123.4</v>
      </c>
      <c r="E153" s="30">
        <v>132.19999999999999</v>
      </c>
      <c r="F153" s="30">
        <v>132.19999999999999</v>
      </c>
      <c r="G153" s="30">
        <v>132.19999999999999</v>
      </c>
      <c r="H153" s="30">
        <v>135.4</v>
      </c>
      <c r="I153" s="30">
        <v>139.6</v>
      </c>
      <c r="J153" s="30">
        <v>132.19999999999999</v>
      </c>
      <c r="K153" s="30">
        <v>137.4</v>
      </c>
      <c r="L153" s="30">
        <v>139.6</v>
      </c>
      <c r="M153" s="30">
        <v>132.19999999999999</v>
      </c>
      <c r="N153" s="30">
        <v>137.4</v>
      </c>
      <c r="O153" s="30">
        <v>143.6</v>
      </c>
    </row>
    <row r="154" spans="2:15" ht="37.5">
      <c r="B154" s="4" t="s">
        <v>311</v>
      </c>
      <c r="C154" s="3" t="s">
        <v>14</v>
      </c>
      <c r="D154" s="26">
        <v>350.6</v>
      </c>
      <c r="E154" s="26">
        <v>345.2</v>
      </c>
      <c r="F154" s="26">
        <v>345.2</v>
      </c>
      <c r="G154" s="26">
        <v>345.2</v>
      </c>
      <c r="H154" s="26">
        <v>340.3</v>
      </c>
      <c r="I154" s="26">
        <v>331.4</v>
      </c>
      <c r="J154" s="26">
        <v>345.4</v>
      </c>
      <c r="K154" s="26">
        <v>336.1</v>
      </c>
      <c r="L154" s="26">
        <v>333.7</v>
      </c>
      <c r="M154" s="26">
        <v>345.2</v>
      </c>
      <c r="N154" s="26">
        <v>337</v>
      </c>
      <c r="O154" s="26">
        <v>326.5</v>
      </c>
    </row>
    <row r="155" spans="2:15" ht="37.5">
      <c r="B155" s="16" t="s">
        <v>153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</row>
    <row r="156" spans="2:15" ht="18.75">
      <c r="B156" s="4" t="s">
        <v>235</v>
      </c>
      <c r="C156" s="3" t="s">
        <v>236</v>
      </c>
      <c r="D156" s="26">
        <v>400.4</v>
      </c>
      <c r="E156" s="30">
        <v>497.1</v>
      </c>
      <c r="F156" s="30">
        <v>448.8</v>
      </c>
      <c r="G156" s="30">
        <v>398.5</v>
      </c>
      <c r="H156" s="30">
        <v>448.8</v>
      </c>
      <c r="I156" s="30">
        <v>456.8</v>
      </c>
      <c r="J156" s="30">
        <v>400</v>
      </c>
      <c r="K156" s="30">
        <v>450</v>
      </c>
      <c r="L156" s="30">
        <v>460</v>
      </c>
      <c r="M156" s="30">
        <v>400</v>
      </c>
      <c r="N156" s="30">
        <v>450</v>
      </c>
      <c r="O156" s="30">
        <v>460</v>
      </c>
    </row>
    <row r="157" spans="2:15" ht="18.75">
      <c r="B157" s="4" t="s">
        <v>237</v>
      </c>
      <c r="C157" s="3" t="s">
        <v>17</v>
      </c>
      <c r="D157" s="26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</row>
    <row r="158" spans="2:15" ht="18.75">
      <c r="B158" s="4" t="s">
        <v>22</v>
      </c>
      <c r="C158" s="3" t="s">
        <v>23</v>
      </c>
      <c r="D158" s="26">
        <v>3.6</v>
      </c>
      <c r="E158" s="30">
        <v>3.6</v>
      </c>
      <c r="F158" s="30">
        <v>3.6</v>
      </c>
      <c r="G158" s="30">
        <v>3.5</v>
      </c>
      <c r="H158" s="30">
        <v>3.6</v>
      </c>
      <c r="I158" s="30">
        <v>3.7</v>
      </c>
      <c r="J158" s="30">
        <v>3.5</v>
      </c>
      <c r="K158" s="30">
        <v>3.6</v>
      </c>
      <c r="L158" s="30">
        <v>3.7</v>
      </c>
      <c r="M158" s="30">
        <v>3.5</v>
      </c>
      <c r="N158" s="30">
        <v>3.6</v>
      </c>
      <c r="O158" s="30">
        <v>3.7</v>
      </c>
    </row>
    <row r="159" spans="2:15" ht="75">
      <c r="B159" s="4" t="s">
        <v>238</v>
      </c>
      <c r="C159" s="3" t="s">
        <v>17</v>
      </c>
      <c r="D159" s="26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</row>
    <row r="160" spans="2:15" ht="18.75">
      <c r="B160" s="4" t="s">
        <v>24</v>
      </c>
      <c r="C160" s="3" t="s">
        <v>17</v>
      </c>
      <c r="D160" s="26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</row>
    <row r="161" spans="2:15" ht="37.5">
      <c r="B161" s="4" t="s">
        <v>239</v>
      </c>
      <c r="C161" s="3" t="s">
        <v>17</v>
      </c>
      <c r="D161" s="26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</row>
    <row r="162" spans="2:15" ht="18.75">
      <c r="B162" s="4" t="s">
        <v>240</v>
      </c>
      <c r="C162" s="3" t="s">
        <v>37</v>
      </c>
      <c r="D162" s="26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</row>
    <row r="163" spans="2:15" ht="18.75">
      <c r="B163" s="4" t="s">
        <v>241</v>
      </c>
      <c r="C163" s="3" t="s">
        <v>37</v>
      </c>
      <c r="D163" s="26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</row>
    <row r="164" spans="2:15" ht="18.75">
      <c r="B164" s="4" t="s">
        <v>242</v>
      </c>
      <c r="C164" s="3" t="s">
        <v>37</v>
      </c>
      <c r="D164" s="26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</row>
    <row r="165" spans="2:15" ht="18.75">
      <c r="B165" s="4" t="s">
        <v>243</v>
      </c>
      <c r="C165" s="3" t="s">
        <v>17</v>
      </c>
      <c r="D165" s="26">
        <v>0.5</v>
      </c>
      <c r="E165" s="30">
        <v>0.1</v>
      </c>
      <c r="F165" s="30">
        <v>0.3</v>
      </c>
      <c r="G165" s="30">
        <v>0.3</v>
      </c>
      <c r="H165" s="30">
        <v>0.3</v>
      </c>
      <c r="I165" s="30">
        <v>0.3</v>
      </c>
      <c r="J165" s="30">
        <v>0.3</v>
      </c>
      <c r="K165" s="30">
        <v>0.3</v>
      </c>
      <c r="L165" s="30">
        <v>0.3</v>
      </c>
      <c r="M165" s="30">
        <v>0.3</v>
      </c>
      <c r="N165" s="30">
        <v>0.3</v>
      </c>
      <c r="O165" s="30">
        <v>0.3</v>
      </c>
    </row>
    <row r="166" spans="2:15" ht="18.75">
      <c r="B166" s="4" t="s">
        <v>26</v>
      </c>
      <c r="C166" s="3" t="s">
        <v>25</v>
      </c>
      <c r="D166" s="26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</row>
    <row r="167" spans="2:15" ht="18.75">
      <c r="B167" s="4" t="s">
        <v>27</v>
      </c>
      <c r="C167" s="3" t="s">
        <v>25</v>
      </c>
      <c r="D167" s="26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</row>
    <row r="168" spans="2:15" ht="18.75">
      <c r="B168" s="4" t="s">
        <v>28</v>
      </c>
      <c r="C168" s="3" t="s">
        <v>25</v>
      </c>
      <c r="D168" s="26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</row>
    <row r="169" spans="2:15" ht="37.5">
      <c r="B169" s="4" t="s">
        <v>29</v>
      </c>
      <c r="C169" s="3" t="s">
        <v>25</v>
      </c>
      <c r="D169" s="26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</row>
    <row r="170" spans="2:15" ht="37.5">
      <c r="B170" s="4" t="s">
        <v>244</v>
      </c>
      <c r="C170" s="3" t="s">
        <v>25</v>
      </c>
      <c r="D170" s="26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</row>
    <row r="171" spans="2:15" ht="18.75">
      <c r="B171" s="4" t="s">
        <v>245</v>
      </c>
      <c r="C171" s="3" t="s">
        <v>20</v>
      </c>
      <c r="D171" s="26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</row>
    <row r="172" spans="2:15" ht="18.75">
      <c r="B172" s="4" t="s">
        <v>30</v>
      </c>
      <c r="C172" s="3" t="s">
        <v>31</v>
      </c>
      <c r="D172" s="26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</row>
    <row r="173" spans="2:15" ht="75">
      <c r="B173" s="4" t="s">
        <v>246</v>
      </c>
      <c r="C173" s="3" t="s">
        <v>236</v>
      </c>
      <c r="D173" s="26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</row>
    <row r="174" spans="2:15" ht="18.75">
      <c r="B174" s="4" t="s">
        <v>247</v>
      </c>
      <c r="C174" s="3" t="s">
        <v>37</v>
      </c>
      <c r="D174" s="26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</row>
    <row r="175" spans="2:15" ht="18.75">
      <c r="B175" s="4" t="s">
        <v>32</v>
      </c>
      <c r="C175" s="3" t="s">
        <v>248</v>
      </c>
      <c r="D175" s="26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</row>
    <row r="176" spans="2:15" ht="18.75">
      <c r="B176" s="4" t="s">
        <v>33</v>
      </c>
      <c r="C176" s="3" t="s">
        <v>248</v>
      </c>
      <c r="D176" s="26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</row>
    <row r="177" spans="2:16" ht="18.75">
      <c r="B177" s="4" t="s">
        <v>34</v>
      </c>
      <c r="C177" s="3" t="s">
        <v>248</v>
      </c>
      <c r="D177" s="26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2:16" ht="60.75" customHeight="1">
      <c r="B178" s="4" t="s">
        <v>35</v>
      </c>
      <c r="C178" s="3" t="s">
        <v>248</v>
      </c>
      <c r="D178" s="26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</row>
    <row r="179" spans="2:16" ht="75">
      <c r="B179" s="4" t="s">
        <v>249</v>
      </c>
      <c r="C179" s="3" t="s">
        <v>21</v>
      </c>
      <c r="D179" s="26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</row>
    <row r="180" spans="2:16" ht="18.75">
      <c r="B180" s="4" t="s">
        <v>36</v>
      </c>
      <c r="C180" s="3" t="s">
        <v>37</v>
      </c>
      <c r="D180" s="26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</row>
    <row r="181" spans="2:16" ht="37.5">
      <c r="B181" s="4" t="s">
        <v>250</v>
      </c>
      <c r="C181" s="3" t="s">
        <v>236</v>
      </c>
      <c r="D181" s="26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</row>
    <row r="182" spans="2:16" ht="56.25">
      <c r="B182" s="4" t="s">
        <v>251</v>
      </c>
      <c r="C182" s="3" t="s">
        <v>38</v>
      </c>
      <c r="D182" s="26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</row>
    <row r="183" spans="2:16" ht="60.75" customHeight="1">
      <c r="B183" s="4" t="s">
        <v>39</v>
      </c>
      <c r="C183" s="3" t="s">
        <v>40</v>
      </c>
      <c r="D183" s="26">
        <v>0.3</v>
      </c>
      <c r="E183" s="30">
        <v>0.3</v>
      </c>
      <c r="F183" s="30">
        <v>0.3</v>
      </c>
      <c r="G183" s="30">
        <v>0.3</v>
      </c>
      <c r="H183" s="30">
        <v>0.3</v>
      </c>
      <c r="I183" s="30">
        <v>0.3</v>
      </c>
      <c r="J183" s="30">
        <v>0.3</v>
      </c>
      <c r="K183" s="30">
        <v>0.3</v>
      </c>
      <c r="L183" s="30">
        <v>0.3</v>
      </c>
      <c r="M183" s="30">
        <v>0.3</v>
      </c>
      <c r="N183" s="30">
        <v>0.3</v>
      </c>
      <c r="O183" s="30">
        <v>0.3</v>
      </c>
      <c r="P183" s="13"/>
    </row>
    <row r="184" spans="2:16" ht="18.75">
      <c r="B184" s="4" t="s">
        <v>16</v>
      </c>
      <c r="C184" s="3" t="s">
        <v>17</v>
      </c>
      <c r="D184" s="26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</row>
    <row r="185" spans="2:16" ht="18.75">
      <c r="B185" s="5" t="s">
        <v>252</v>
      </c>
      <c r="C185" s="3" t="s">
        <v>17</v>
      </c>
      <c r="D185" s="26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</row>
    <row r="186" spans="2:16" ht="18.75">
      <c r="B186" s="5" t="s">
        <v>18</v>
      </c>
      <c r="C186" s="3" t="s">
        <v>17</v>
      </c>
      <c r="D186" s="26">
        <v>2.1991999999999998</v>
      </c>
      <c r="E186" s="30">
        <v>1.9376</v>
      </c>
      <c r="F186" s="30">
        <v>1.9</v>
      </c>
      <c r="G186" s="30">
        <v>1.8</v>
      </c>
      <c r="H186" s="30">
        <v>1.9</v>
      </c>
      <c r="I186" s="30">
        <v>2</v>
      </c>
      <c r="J186" s="30">
        <v>1.8</v>
      </c>
      <c r="K186" s="30">
        <v>1.9</v>
      </c>
      <c r="L186" s="30">
        <v>2</v>
      </c>
      <c r="M186" s="30">
        <v>1.8</v>
      </c>
      <c r="N186" s="30">
        <v>1.9</v>
      </c>
      <c r="O186" s="30">
        <v>2.25</v>
      </c>
    </row>
    <row r="187" spans="2:16" ht="18.75">
      <c r="B187" s="4" t="s">
        <v>19</v>
      </c>
      <c r="C187" s="3" t="s">
        <v>17</v>
      </c>
      <c r="D187" s="26">
        <v>0.93859999999999999</v>
      </c>
      <c r="E187" s="30">
        <v>0.87780000000000002</v>
      </c>
      <c r="F187" s="30">
        <v>0.9</v>
      </c>
      <c r="G187" s="30">
        <v>0.85</v>
      </c>
      <c r="H187" s="30">
        <v>0.9</v>
      </c>
      <c r="I187" s="30">
        <v>1</v>
      </c>
      <c r="J187" s="30">
        <v>1</v>
      </c>
      <c r="K187" s="30">
        <v>1.1000000000000001</v>
      </c>
      <c r="L187" s="30">
        <v>1.1499999999999999</v>
      </c>
      <c r="M187" s="30">
        <v>1</v>
      </c>
      <c r="N187" s="30">
        <v>1.1499999999999999</v>
      </c>
      <c r="O187" s="30">
        <v>1.1499999999999999</v>
      </c>
      <c r="P187" s="11"/>
    </row>
    <row r="188" spans="2:16" ht="18.75">
      <c r="B188" s="4" t="s">
        <v>253</v>
      </c>
      <c r="C188" s="3" t="s">
        <v>17</v>
      </c>
      <c r="D188" s="26">
        <v>0.3175</v>
      </c>
      <c r="E188" s="30">
        <v>0.29730000000000001</v>
      </c>
      <c r="F188" s="30">
        <v>0.3</v>
      </c>
      <c r="G188" s="30">
        <v>0.2</v>
      </c>
      <c r="H188" s="30">
        <v>0.3</v>
      </c>
      <c r="I188" s="30">
        <v>0.35</v>
      </c>
      <c r="J188" s="30">
        <v>0.2</v>
      </c>
      <c r="K188" s="30">
        <v>0.25</v>
      </c>
      <c r="L188" s="30">
        <v>0.35</v>
      </c>
      <c r="M188" s="30">
        <v>0.2</v>
      </c>
      <c r="N188" s="30">
        <v>0.25</v>
      </c>
      <c r="O188" s="30">
        <v>0.35</v>
      </c>
    </row>
    <row r="189" spans="2:16" ht="18.75">
      <c r="B189" s="4" t="s">
        <v>254</v>
      </c>
      <c r="C189" s="3" t="s">
        <v>17</v>
      </c>
      <c r="D189" s="26">
        <v>1.2471000000000001</v>
      </c>
      <c r="E189" s="30">
        <v>1.2538</v>
      </c>
      <c r="F189" s="30">
        <v>1.3</v>
      </c>
      <c r="G189" s="30">
        <v>1.25</v>
      </c>
      <c r="H189" s="30">
        <v>1.3</v>
      </c>
      <c r="I189" s="30">
        <v>1.35</v>
      </c>
      <c r="J189" s="30">
        <v>1.2</v>
      </c>
      <c r="K189" s="30">
        <v>1.3</v>
      </c>
      <c r="L189" s="30">
        <v>1.45</v>
      </c>
      <c r="M189" s="30">
        <v>1.2</v>
      </c>
      <c r="N189" s="30">
        <v>1.35</v>
      </c>
      <c r="O189" s="30">
        <v>1.45</v>
      </c>
    </row>
    <row r="190" spans="2:16" ht="18.75">
      <c r="B190" s="4" t="s">
        <v>255</v>
      </c>
      <c r="C190" s="3" t="s">
        <v>256</v>
      </c>
      <c r="D190" s="26">
        <v>0.36499999999999999</v>
      </c>
      <c r="E190" s="30">
        <v>0.33400000000000002</v>
      </c>
      <c r="F190" s="30">
        <v>0.33500000000000002</v>
      </c>
      <c r="G190" s="30">
        <v>0.4</v>
      </c>
      <c r="H190" s="30">
        <v>0.3</v>
      </c>
      <c r="I190" s="30">
        <v>0.4</v>
      </c>
      <c r="J190" s="30">
        <v>0.4</v>
      </c>
      <c r="K190" s="30">
        <v>0.45</v>
      </c>
      <c r="L190" s="30">
        <v>0.55000000000000004</v>
      </c>
      <c r="M190" s="30">
        <v>0.4</v>
      </c>
      <c r="N190" s="30">
        <v>0.45</v>
      </c>
      <c r="O190" s="30">
        <v>0.55000000000000004</v>
      </c>
    </row>
    <row r="191" spans="2:16" ht="18.75">
      <c r="B191" s="16" t="s">
        <v>154</v>
      </c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</row>
    <row r="192" spans="2:16" ht="56.25">
      <c r="B192" s="4" t="s">
        <v>257</v>
      </c>
      <c r="C192" s="6" t="s">
        <v>41</v>
      </c>
      <c r="D192" s="37">
        <v>830.2</v>
      </c>
      <c r="E192" s="30">
        <v>1586.057</v>
      </c>
      <c r="F192" s="30">
        <v>1456.4</v>
      </c>
      <c r="G192" s="30">
        <v>1418.9</v>
      </c>
      <c r="H192" s="30">
        <v>1561</v>
      </c>
      <c r="I192" s="30">
        <v>1577.9</v>
      </c>
      <c r="J192" s="30">
        <v>1339.6</v>
      </c>
      <c r="K192" s="30">
        <v>1660.2</v>
      </c>
      <c r="L192" s="30">
        <v>1713</v>
      </c>
      <c r="M192" s="30">
        <v>1355.3</v>
      </c>
      <c r="N192" s="30">
        <v>1743.6</v>
      </c>
      <c r="O192" s="30">
        <v>1827.6</v>
      </c>
    </row>
    <row r="193" spans="2:15" ht="56.25">
      <c r="B193" s="4" t="s">
        <v>258</v>
      </c>
      <c r="C193" s="6" t="s">
        <v>41</v>
      </c>
      <c r="D193" s="37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</row>
    <row r="194" spans="2:15" ht="56.25">
      <c r="B194" s="4" t="s">
        <v>42</v>
      </c>
      <c r="C194" s="3" t="s">
        <v>43</v>
      </c>
      <c r="D194" s="26">
        <v>59.4</v>
      </c>
      <c r="E194" s="30">
        <v>178</v>
      </c>
      <c r="F194" s="30">
        <v>85.9</v>
      </c>
      <c r="G194" s="30">
        <v>92</v>
      </c>
      <c r="H194" s="30">
        <v>101.5</v>
      </c>
      <c r="I194" s="30">
        <v>102.5</v>
      </c>
      <c r="J194" s="30">
        <v>90</v>
      </c>
      <c r="K194" s="30">
        <v>101</v>
      </c>
      <c r="L194" s="30">
        <v>103</v>
      </c>
      <c r="M194" s="30">
        <v>97</v>
      </c>
      <c r="N194" s="30">
        <v>100.5</v>
      </c>
      <c r="O194" s="30">
        <v>102</v>
      </c>
    </row>
    <row r="195" spans="2:15" ht="37.5">
      <c r="B195" s="4" t="s">
        <v>149</v>
      </c>
      <c r="C195" s="3" t="s">
        <v>73</v>
      </c>
      <c r="D195" s="27">
        <v>110.8</v>
      </c>
      <c r="E195" s="30">
        <v>107.3</v>
      </c>
      <c r="F195" s="30">
        <v>106.9</v>
      </c>
      <c r="G195" s="30">
        <v>105.9</v>
      </c>
      <c r="H195" s="30">
        <v>105.6</v>
      </c>
      <c r="I195" s="30">
        <v>105.7</v>
      </c>
      <c r="J195" s="30">
        <v>104.9</v>
      </c>
      <c r="K195" s="30">
        <v>105.3</v>
      </c>
      <c r="L195" s="30">
        <v>105.4</v>
      </c>
      <c r="M195" s="30">
        <v>104.3</v>
      </c>
      <c r="N195" s="30">
        <v>104.5</v>
      </c>
      <c r="O195" s="30">
        <v>104.6</v>
      </c>
    </row>
    <row r="196" spans="2:15" ht="37.5">
      <c r="B196" s="4" t="s">
        <v>44</v>
      </c>
      <c r="C196" s="4" t="s">
        <v>262</v>
      </c>
      <c r="D196" s="37">
        <v>3.6</v>
      </c>
      <c r="E196" s="30">
        <v>4.3</v>
      </c>
      <c r="F196" s="30">
        <v>4.5</v>
      </c>
      <c r="G196" s="30">
        <v>4</v>
      </c>
      <c r="H196" s="30">
        <v>4.5</v>
      </c>
      <c r="I196" s="30">
        <v>5</v>
      </c>
      <c r="J196" s="30">
        <v>4.2</v>
      </c>
      <c r="K196" s="30">
        <v>4.5</v>
      </c>
      <c r="L196" s="30">
        <v>5.0999999999999996</v>
      </c>
      <c r="M196" s="30">
        <v>4.5</v>
      </c>
      <c r="N196" s="30">
        <v>4.7</v>
      </c>
      <c r="O196" s="30">
        <v>5</v>
      </c>
    </row>
    <row r="197" spans="2:15" ht="30" customHeight="1">
      <c r="B197" s="4" t="s">
        <v>259</v>
      </c>
      <c r="C197" s="4" t="s">
        <v>159</v>
      </c>
      <c r="D197" s="21">
        <v>73.5</v>
      </c>
      <c r="E197" s="30">
        <v>119.4</v>
      </c>
      <c r="F197" s="30">
        <v>104.7</v>
      </c>
      <c r="G197" s="30">
        <v>88.9</v>
      </c>
      <c r="H197" s="30">
        <v>100</v>
      </c>
      <c r="I197" s="30">
        <v>111.1</v>
      </c>
      <c r="J197" s="30">
        <v>105</v>
      </c>
      <c r="K197" s="30">
        <v>100</v>
      </c>
      <c r="L197" s="30">
        <v>102</v>
      </c>
      <c r="M197" s="30">
        <v>107.1</v>
      </c>
      <c r="N197" s="30">
        <v>104.4</v>
      </c>
      <c r="O197" s="30">
        <v>98</v>
      </c>
    </row>
    <row r="198" spans="2:15" ht="37.5">
      <c r="B198" s="4" t="s">
        <v>260</v>
      </c>
      <c r="C198" s="4" t="s">
        <v>262</v>
      </c>
      <c r="D198" s="37">
        <v>3.6</v>
      </c>
      <c r="E198" s="30">
        <v>4.3</v>
      </c>
      <c r="F198" s="30">
        <v>4.5</v>
      </c>
      <c r="G198" s="30">
        <v>4</v>
      </c>
      <c r="H198" s="30">
        <v>4.5</v>
      </c>
      <c r="I198" s="30">
        <v>5</v>
      </c>
      <c r="J198" s="30">
        <v>4.2</v>
      </c>
      <c r="K198" s="30">
        <v>4.5</v>
      </c>
      <c r="L198" s="30">
        <v>5.0999999999999996</v>
      </c>
      <c r="M198" s="30">
        <v>4.5</v>
      </c>
      <c r="N198" s="30">
        <v>4.7</v>
      </c>
      <c r="O198" s="30">
        <v>5</v>
      </c>
    </row>
    <row r="199" spans="2:15" ht="18.75">
      <c r="B199" s="4" t="s">
        <v>261</v>
      </c>
      <c r="C199" s="4" t="s">
        <v>159</v>
      </c>
      <c r="D199" s="21">
        <v>73.5</v>
      </c>
      <c r="E199" s="30">
        <v>119.4</v>
      </c>
      <c r="F199" s="30">
        <v>104.7</v>
      </c>
      <c r="G199" s="30">
        <v>88.9</v>
      </c>
      <c r="H199" s="30">
        <v>100</v>
      </c>
      <c r="I199" s="30">
        <v>111.1</v>
      </c>
      <c r="J199" s="30">
        <v>105</v>
      </c>
      <c r="K199" s="30">
        <v>100</v>
      </c>
      <c r="L199" s="30">
        <v>102</v>
      </c>
      <c r="M199" s="30">
        <v>107.1</v>
      </c>
      <c r="N199" s="30">
        <v>104.4</v>
      </c>
      <c r="O199" s="30">
        <v>98</v>
      </c>
    </row>
    <row r="200" spans="2:15" ht="18.75">
      <c r="B200" s="16" t="s">
        <v>155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</row>
    <row r="201" spans="2:15" ht="60.75" customHeight="1">
      <c r="B201" s="5" t="s">
        <v>276</v>
      </c>
      <c r="C201" s="3" t="s">
        <v>41</v>
      </c>
      <c r="D201" s="26">
        <v>24915.200000000001</v>
      </c>
      <c r="E201" s="30">
        <v>31342.799999999999</v>
      </c>
      <c r="F201" s="30">
        <v>34213.4</v>
      </c>
      <c r="G201" s="30">
        <v>35642.9</v>
      </c>
      <c r="H201" s="30">
        <v>36711</v>
      </c>
      <c r="I201" s="30">
        <v>37296.400000000001</v>
      </c>
      <c r="J201" s="30">
        <v>36475.1</v>
      </c>
      <c r="K201" s="30">
        <v>38656.699999999997</v>
      </c>
      <c r="L201" s="30">
        <v>40018</v>
      </c>
      <c r="M201" s="30">
        <v>37557.699999999997</v>
      </c>
      <c r="N201" s="30">
        <v>40357.599999999999</v>
      </c>
      <c r="O201" s="30">
        <v>42655.199999999997</v>
      </c>
    </row>
    <row r="202" spans="2:15" ht="91.5" customHeight="1">
      <c r="B202" s="5" t="s">
        <v>277</v>
      </c>
      <c r="C202" s="3" t="s">
        <v>41</v>
      </c>
      <c r="D202" s="26">
        <v>11983.5</v>
      </c>
      <c r="E202" s="30">
        <v>13817.6</v>
      </c>
      <c r="F202" s="30">
        <v>15083.1</v>
      </c>
      <c r="G202" s="30">
        <v>15713.3</v>
      </c>
      <c r="H202" s="30">
        <v>16184.2</v>
      </c>
      <c r="I202" s="30">
        <v>16442.3</v>
      </c>
      <c r="J202" s="30">
        <v>16080.2</v>
      </c>
      <c r="K202" s="30">
        <v>17042</v>
      </c>
      <c r="L202" s="30">
        <v>17642.099999999999</v>
      </c>
      <c r="M202" s="30">
        <v>16557.5</v>
      </c>
      <c r="N202" s="30">
        <v>17791.8</v>
      </c>
      <c r="O202" s="30">
        <v>18804.7</v>
      </c>
    </row>
    <row r="203" spans="2:15" ht="56.25">
      <c r="B203" s="5" t="s">
        <v>52</v>
      </c>
      <c r="C203" s="3" t="s">
        <v>43</v>
      </c>
      <c r="D203" s="26">
        <v>106.8</v>
      </c>
      <c r="E203" s="30">
        <v>115.3</v>
      </c>
      <c r="F203" s="30">
        <v>100.7</v>
      </c>
      <c r="G203" s="30">
        <v>97</v>
      </c>
      <c r="H203" s="30">
        <v>100</v>
      </c>
      <c r="I203" s="30">
        <v>101.5</v>
      </c>
      <c r="J203" s="30">
        <v>97</v>
      </c>
      <c r="K203" s="30">
        <v>100</v>
      </c>
      <c r="L203" s="30">
        <v>101.8</v>
      </c>
      <c r="M203" s="30">
        <v>97.6</v>
      </c>
      <c r="N203" s="30">
        <v>100</v>
      </c>
      <c r="O203" s="30">
        <v>102</v>
      </c>
    </row>
    <row r="204" spans="2:15" ht="37.5">
      <c r="B204" s="4" t="s">
        <v>53</v>
      </c>
      <c r="C204" s="3" t="s">
        <v>73</v>
      </c>
      <c r="D204" s="27">
        <v>114.6</v>
      </c>
      <c r="E204" s="30">
        <v>109.1</v>
      </c>
      <c r="F204" s="30">
        <v>108.4</v>
      </c>
      <c r="G204" s="30">
        <v>107.4</v>
      </c>
      <c r="H204" s="30">
        <v>107.3</v>
      </c>
      <c r="I204" s="30">
        <v>107.4</v>
      </c>
      <c r="J204" s="30">
        <v>105.5</v>
      </c>
      <c r="K204" s="30">
        <v>105.3</v>
      </c>
      <c r="L204" s="30">
        <v>105.4</v>
      </c>
      <c r="M204" s="30">
        <v>105.5</v>
      </c>
      <c r="N204" s="30">
        <v>104.4</v>
      </c>
      <c r="O204" s="30">
        <v>104.5</v>
      </c>
    </row>
    <row r="205" spans="2:15" ht="79.5" customHeight="1">
      <c r="B205" s="19" t="s">
        <v>54</v>
      </c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</row>
    <row r="206" spans="2:15" ht="18.75">
      <c r="B206" s="5" t="s">
        <v>55</v>
      </c>
      <c r="C206" s="3" t="s">
        <v>56</v>
      </c>
      <c r="D206" s="26">
        <v>11747.2</v>
      </c>
      <c r="E206" s="30">
        <v>13664</v>
      </c>
      <c r="F206" s="30">
        <v>14781.5</v>
      </c>
      <c r="G206" s="30">
        <v>15399</v>
      </c>
      <c r="H206" s="30">
        <v>15860.5</v>
      </c>
      <c r="I206" s="30">
        <v>16113.4</v>
      </c>
      <c r="J206" s="30">
        <v>15758.6</v>
      </c>
      <c r="K206" s="30">
        <v>16701.099999999999</v>
      </c>
      <c r="L206" s="30">
        <v>17289.2</v>
      </c>
      <c r="M206" s="30">
        <v>16226.3</v>
      </c>
      <c r="N206" s="30">
        <v>17436</v>
      </c>
      <c r="O206" s="30">
        <v>18428.599999999999</v>
      </c>
    </row>
    <row r="207" spans="2:15" ht="18.75">
      <c r="B207" s="5" t="s">
        <v>57</v>
      </c>
      <c r="C207" s="3" t="s">
        <v>56</v>
      </c>
      <c r="D207" s="26">
        <v>236.3</v>
      </c>
      <c r="E207" s="30">
        <v>153.6</v>
      </c>
      <c r="F207" s="30">
        <v>165.9</v>
      </c>
      <c r="G207" s="30">
        <v>172.8</v>
      </c>
      <c r="H207" s="30">
        <v>178</v>
      </c>
      <c r="I207" s="30">
        <v>180.9</v>
      </c>
      <c r="J207" s="30">
        <v>176.9</v>
      </c>
      <c r="K207" s="30">
        <v>187.5</v>
      </c>
      <c r="L207" s="30">
        <v>194.1</v>
      </c>
      <c r="M207" s="30">
        <v>182.1</v>
      </c>
      <c r="N207" s="30">
        <v>195.7</v>
      </c>
      <c r="O207" s="30">
        <v>206.9</v>
      </c>
    </row>
    <row r="208" spans="2:15" ht="18.75">
      <c r="B208" s="4" t="s">
        <v>58</v>
      </c>
      <c r="C208" s="3" t="s">
        <v>56</v>
      </c>
      <c r="D208" s="26">
        <v>0</v>
      </c>
      <c r="E208" s="30">
        <v>0</v>
      </c>
      <c r="F208" s="30">
        <v>0</v>
      </c>
      <c r="G208" s="30">
        <v>0</v>
      </c>
      <c r="H208" s="30">
        <v>0</v>
      </c>
      <c r="I208" s="30">
        <v>0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</row>
    <row r="209" spans="2:15" ht="18.75">
      <c r="B209" s="4" t="s">
        <v>59</v>
      </c>
      <c r="C209" s="3" t="s">
        <v>56</v>
      </c>
      <c r="D209" s="26">
        <v>0</v>
      </c>
      <c r="E209" s="30">
        <v>0</v>
      </c>
      <c r="F209" s="30">
        <v>0</v>
      </c>
      <c r="G209" s="30">
        <v>0</v>
      </c>
      <c r="H209" s="30">
        <v>0</v>
      </c>
      <c r="I209" s="30">
        <v>0</v>
      </c>
      <c r="J209" s="30">
        <v>0</v>
      </c>
      <c r="K209" s="30">
        <v>0</v>
      </c>
      <c r="L209" s="30">
        <v>0</v>
      </c>
      <c r="M209" s="30">
        <v>0</v>
      </c>
      <c r="N209" s="30">
        <v>0</v>
      </c>
      <c r="O209" s="30">
        <v>0</v>
      </c>
    </row>
    <row r="210" spans="2:15" ht="18.75">
      <c r="B210" s="4" t="s">
        <v>60</v>
      </c>
      <c r="C210" s="3" t="s">
        <v>56</v>
      </c>
      <c r="D210" s="26">
        <v>0</v>
      </c>
      <c r="E210" s="30">
        <v>0</v>
      </c>
      <c r="F210" s="30">
        <v>0</v>
      </c>
      <c r="G210" s="30">
        <v>0</v>
      </c>
      <c r="H210" s="30">
        <v>0</v>
      </c>
      <c r="I210" s="30">
        <v>0</v>
      </c>
      <c r="J210" s="30">
        <v>0</v>
      </c>
      <c r="K210" s="30">
        <v>0</v>
      </c>
      <c r="L210" s="30">
        <v>0</v>
      </c>
      <c r="M210" s="30">
        <v>0</v>
      </c>
      <c r="N210" s="30">
        <v>0</v>
      </c>
      <c r="O210" s="30">
        <v>0</v>
      </c>
    </row>
    <row r="211" spans="2:15" ht="18.75">
      <c r="B211" s="4" t="s">
        <v>61</v>
      </c>
      <c r="C211" s="3" t="s">
        <v>56</v>
      </c>
      <c r="D211" s="26">
        <v>26.6</v>
      </c>
      <c r="E211" s="30">
        <v>52.5</v>
      </c>
      <c r="F211" s="30">
        <v>60.3</v>
      </c>
      <c r="G211" s="30">
        <v>62.9</v>
      </c>
      <c r="H211" s="30">
        <v>64.7</v>
      </c>
      <c r="I211" s="30">
        <v>65.8</v>
      </c>
      <c r="J211" s="30">
        <v>64.3</v>
      </c>
      <c r="K211" s="30">
        <v>68.2</v>
      </c>
      <c r="L211" s="30">
        <v>70.599999999999994</v>
      </c>
      <c r="M211" s="30">
        <v>66.2</v>
      </c>
      <c r="N211" s="30">
        <v>71.2</v>
      </c>
      <c r="O211" s="30">
        <v>75.2</v>
      </c>
    </row>
    <row r="212" spans="2:15" ht="18.75">
      <c r="B212" s="20" t="s">
        <v>15</v>
      </c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</row>
    <row r="213" spans="2:15" ht="18.75">
      <c r="B213" s="5" t="s">
        <v>62</v>
      </c>
      <c r="C213" s="3" t="s">
        <v>56</v>
      </c>
      <c r="D213" s="26">
        <v>2.2999999999999998</v>
      </c>
      <c r="E213" s="30">
        <v>0</v>
      </c>
      <c r="F213" s="30">
        <v>5.4</v>
      </c>
      <c r="G213" s="30">
        <v>0</v>
      </c>
      <c r="H213" s="30">
        <v>1</v>
      </c>
      <c r="I213" s="30">
        <v>5.9</v>
      </c>
      <c r="J213" s="30">
        <v>0.6</v>
      </c>
      <c r="K213" s="30">
        <v>4.0999999999999996</v>
      </c>
      <c r="L213" s="30">
        <v>6.4</v>
      </c>
      <c r="M213" s="30">
        <v>6</v>
      </c>
      <c r="N213" s="30">
        <v>6.4</v>
      </c>
      <c r="O213" s="30">
        <v>6.8</v>
      </c>
    </row>
    <row r="214" spans="2:15" ht="21.75" customHeight="1">
      <c r="B214" s="5" t="s">
        <v>63</v>
      </c>
      <c r="C214" s="3" t="s">
        <v>56</v>
      </c>
      <c r="D214" s="26">
        <v>4.4000000000000004</v>
      </c>
      <c r="E214" s="30">
        <v>5.3</v>
      </c>
      <c r="F214" s="30">
        <v>6.1</v>
      </c>
      <c r="G214" s="30">
        <v>6.36</v>
      </c>
      <c r="H214" s="30">
        <v>6.5</v>
      </c>
      <c r="I214" s="30">
        <v>6.6</v>
      </c>
      <c r="J214" s="30">
        <v>6.5</v>
      </c>
      <c r="K214" s="30">
        <v>6.9</v>
      </c>
      <c r="L214" s="30">
        <v>7.1</v>
      </c>
      <c r="M214" s="30">
        <v>6.7</v>
      </c>
      <c r="N214" s="30">
        <v>7.2</v>
      </c>
      <c r="O214" s="30">
        <v>7.6</v>
      </c>
    </row>
    <row r="215" spans="2:15" ht="18.75">
      <c r="B215" s="5" t="s">
        <v>64</v>
      </c>
      <c r="C215" s="3" t="s">
        <v>56</v>
      </c>
      <c r="D215" s="26">
        <v>19.899999999999999</v>
      </c>
      <c r="E215" s="30">
        <v>42.3</v>
      </c>
      <c r="F215" s="30">
        <v>48.6</v>
      </c>
      <c r="G215" s="30">
        <v>50.7</v>
      </c>
      <c r="H215" s="30">
        <v>52.2</v>
      </c>
      <c r="I215" s="30">
        <v>53</v>
      </c>
      <c r="J215" s="30">
        <v>51.8</v>
      </c>
      <c r="K215" s="30">
        <v>54.9</v>
      </c>
      <c r="L215" s="30">
        <v>56.9</v>
      </c>
      <c r="M215" s="30">
        <v>53.4</v>
      </c>
      <c r="N215" s="30">
        <v>57.4</v>
      </c>
      <c r="O215" s="30">
        <v>60.6</v>
      </c>
    </row>
    <row r="216" spans="2:15" ht="18.75">
      <c r="B216" s="4" t="s">
        <v>65</v>
      </c>
      <c r="C216" s="3" t="s">
        <v>56</v>
      </c>
      <c r="D216" s="26">
        <v>1.2</v>
      </c>
      <c r="E216" s="30">
        <v>101.1</v>
      </c>
      <c r="F216" s="30">
        <v>106.7</v>
      </c>
      <c r="G216" s="30">
        <v>111.1</v>
      </c>
      <c r="H216" s="30">
        <v>114.5</v>
      </c>
      <c r="I216" s="30">
        <v>116.3</v>
      </c>
      <c r="J216" s="30">
        <v>113.7</v>
      </c>
      <c r="K216" s="30">
        <v>120.5</v>
      </c>
      <c r="L216" s="30">
        <v>124.8</v>
      </c>
      <c r="M216" s="30">
        <v>117.1</v>
      </c>
      <c r="N216" s="30">
        <v>125.8</v>
      </c>
      <c r="O216" s="30">
        <v>133</v>
      </c>
    </row>
    <row r="217" spans="2:15" ht="18.75">
      <c r="B217" s="16" t="s">
        <v>156</v>
      </c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</row>
    <row r="218" spans="2:15" ht="56.25">
      <c r="B218" s="5" t="s">
        <v>264</v>
      </c>
      <c r="C218" s="7" t="s">
        <v>41</v>
      </c>
      <c r="D218" s="38">
        <v>472.8</v>
      </c>
      <c r="E218" s="30">
        <v>628.84389999999996</v>
      </c>
      <c r="F218" s="30">
        <v>718.6</v>
      </c>
      <c r="G218" s="30">
        <v>754.6</v>
      </c>
      <c r="H218" s="30">
        <v>762.2</v>
      </c>
      <c r="I218" s="30">
        <v>773.5</v>
      </c>
      <c r="J218" s="30">
        <v>790.2</v>
      </c>
      <c r="K218" s="30">
        <v>806.1</v>
      </c>
      <c r="L218" s="30">
        <v>819</v>
      </c>
      <c r="M218" s="30">
        <v>822.6</v>
      </c>
      <c r="N218" s="30">
        <v>845</v>
      </c>
      <c r="O218" s="30">
        <v>870.5</v>
      </c>
    </row>
    <row r="219" spans="2:15" ht="57" customHeight="1">
      <c r="B219" s="5" t="s">
        <v>265</v>
      </c>
      <c r="C219" s="7" t="s">
        <v>41</v>
      </c>
      <c r="D219" s="38">
        <v>472.8</v>
      </c>
      <c r="E219" s="30">
        <v>628.84389999999996</v>
      </c>
      <c r="F219" s="30">
        <v>718.6</v>
      </c>
      <c r="G219" s="30">
        <v>754.6</v>
      </c>
      <c r="H219" s="30">
        <v>762.2</v>
      </c>
      <c r="I219" s="30">
        <v>773.5</v>
      </c>
      <c r="J219" s="30">
        <v>790.2</v>
      </c>
      <c r="K219" s="30">
        <v>806.1</v>
      </c>
      <c r="L219" s="30">
        <v>819</v>
      </c>
      <c r="M219" s="30">
        <v>822.6</v>
      </c>
      <c r="N219" s="30">
        <v>845</v>
      </c>
      <c r="O219" s="30">
        <v>870.5</v>
      </c>
    </row>
    <row r="220" spans="2:15" ht="56.25">
      <c r="B220" s="5" t="s">
        <v>263</v>
      </c>
      <c r="C220" s="7" t="s">
        <v>43</v>
      </c>
      <c r="D220" s="38">
        <v>101.2</v>
      </c>
      <c r="E220" s="30">
        <v>117.8</v>
      </c>
      <c r="F220" s="30">
        <v>106.5</v>
      </c>
      <c r="G220" s="30">
        <v>100.3</v>
      </c>
      <c r="H220" s="30">
        <v>101.7</v>
      </c>
      <c r="I220" s="30">
        <v>103.5</v>
      </c>
      <c r="J220" s="30">
        <v>100.5</v>
      </c>
      <c r="K220" s="30">
        <v>101.5</v>
      </c>
      <c r="L220" s="30">
        <v>102</v>
      </c>
      <c r="M220" s="30">
        <v>100</v>
      </c>
      <c r="N220" s="30">
        <v>100.7</v>
      </c>
      <c r="O220" s="30">
        <v>102.5</v>
      </c>
    </row>
    <row r="221" spans="2:15" ht="37.5">
      <c r="B221" s="4" t="s">
        <v>47</v>
      </c>
      <c r="C221" s="3" t="s">
        <v>73</v>
      </c>
      <c r="D221" s="27">
        <v>115.4</v>
      </c>
      <c r="E221" s="30">
        <v>112.9</v>
      </c>
      <c r="F221" s="30">
        <v>107.3</v>
      </c>
      <c r="G221" s="30">
        <v>104.7</v>
      </c>
      <c r="H221" s="30">
        <v>104.3</v>
      </c>
      <c r="I221" s="30">
        <v>104</v>
      </c>
      <c r="J221" s="30">
        <v>104.2</v>
      </c>
      <c r="K221" s="30">
        <v>104.2</v>
      </c>
      <c r="L221" s="30">
        <v>103.8</v>
      </c>
      <c r="M221" s="30">
        <v>104.1</v>
      </c>
      <c r="N221" s="30">
        <v>104.1</v>
      </c>
      <c r="O221" s="30">
        <v>103.7</v>
      </c>
    </row>
    <row r="222" spans="2:15" ht="18.75">
      <c r="B222" s="4" t="s">
        <v>266</v>
      </c>
      <c r="C222" s="3" t="s">
        <v>74</v>
      </c>
      <c r="D222" s="38">
        <v>26.343299999999999</v>
      </c>
      <c r="E222" s="30">
        <v>178.66569999999999</v>
      </c>
      <c r="F222" s="30">
        <v>204.4</v>
      </c>
      <c r="G222" s="30">
        <v>212.4</v>
      </c>
      <c r="H222" s="30">
        <v>216.6</v>
      </c>
      <c r="I222" s="30">
        <v>220.9</v>
      </c>
      <c r="J222" s="30">
        <v>221.1</v>
      </c>
      <c r="K222" s="30">
        <v>229.3</v>
      </c>
      <c r="L222" s="30">
        <v>235.9</v>
      </c>
      <c r="M222" s="30">
        <v>231.1</v>
      </c>
      <c r="N222" s="30">
        <v>240.6</v>
      </c>
      <c r="O222" s="30">
        <v>249.5</v>
      </c>
    </row>
    <row r="223" spans="2:15" ht="37.5">
      <c r="B223" s="4" t="s">
        <v>267</v>
      </c>
      <c r="C223" s="3" t="s">
        <v>74</v>
      </c>
      <c r="D223" s="38">
        <v>26.343299999999999</v>
      </c>
      <c r="E223" s="30">
        <v>178.6</v>
      </c>
      <c r="F223" s="30">
        <v>204.3</v>
      </c>
      <c r="G223" s="30">
        <v>212.3</v>
      </c>
      <c r="H223" s="30">
        <v>216.5</v>
      </c>
      <c r="I223" s="30">
        <v>220.8</v>
      </c>
      <c r="J223" s="30">
        <v>221</v>
      </c>
      <c r="K223" s="30">
        <v>229.2</v>
      </c>
      <c r="L223" s="30">
        <v>235.8</v>
      </c>
      <c r="M223" s="30">
        <v>231</v>
      </c>
      <c r="N223" s="30">
        <v>240.5</v>
      </c>
      <c r="O223" s="30">
        <v>249.4</v>
      </c>
    </row>
    <row r="224" spans="2:15" ht="56.25">
      <c r="B224" s="4" t="s">
        <v>268</v>
      </c>
      <c r="C224" s="3" t="s">
        <v>43</v>
      </c>
      <c r="D224" s="38">
        <v>103.9</v>
      </c>
      <c r="E224" s="30">
        <v>679.1</v>
      </c>
      <c r="F224" s="30">
        <v>107.3</v>
      </c>
      <c r="G224" s="30">
        <v>98.8</v>
      </c>
      <c r="H224" s="30">
        <v>101.2</v>
      </c>
      <c r="I224" s="30">
        <v>103.4</v>
      </c>
      <c r="J224" s="30">
        <v>100</v>
      </c>
      <c r="K224" s="30">
        <v>101.8</v>
      </c>
      <c r="L224" s="30">
        <v>102.7</v>
      </c>
      <c r="M224" s="30">
        <v>100.5</v>
      </c>
      <c r="N224" s="30">
        <v>100.9</v>
      </c>
      <c r="O224" s="30">
        <v>101.7</v>
      </c>
    </row>
    <row r="225" spans="2:15" ht="56.25">
      <c r="B225" s="4" t="s">
        <v>78</v>
      </c>
      <c r="C225" s="3" t="s">
        <v>46</v>
      </c>
      <c r="D225" s="27">
        <v>110.1</v>
      </c>
      <c r="E225" s="30">
        <v>99.9</v>
      </c>
      <c r="F225" s="30">
        <v>106.6</v>
      </c>
      <c r="G225" s="30">
        <v>105.2</v>
      </c>
      <c r="H225" s="30">
        <v>104.7</v>
      </c>
      <c r="I225" s="30">
        <v>104.5</v>
      </c>
      <c r="J225" s="30">
        <v>104.1</v>
      </c>
      <c r="K225" s="30">
        <v>104</v>
      </c>
      <c r="L225" s="30">
        <v>104</v>
      </c>
      <c r="M225" s="30">
        <v>104</v>
      </c>
      <c r="N225" s="30">
        <v>104</v>
      </c>
      <c r="O225" s="30">
        <v>104</v>
      </c>
    </row>
    <row r="226" spans="2:15" ht="18.75">
      <c r="B226" s="5" t="s">
        <v>270</v>
      </c>
      <c r="C226" s="7" t="s">
        <v>1</v>
      </c>
      <c r="D226" s="38">
        <v>85.8</v>
      </c>
      <c r="E226" s="30">
        <v>101.6</v>
      </c>
      <c r="F226" s="30">
        <v>115</v>
      </c>
      <c r="G226" s="30">
        <v>123.6</v>
      </c>
      <c r="H226" s="30">
        <v>123.7</v>
      </c>
      <c r="I226" s="30">
        <v>1299.5</v>
      </c>
      <c r="J226" s="30">
        <v>129.9</v>
      </c>
      <c r="K226" s="30">
        <v>130.9</v>
      </c>
      <c r="L226" s="30">
        <v>1471.8</v>
      </c>
      <c r="M226" s="30">
        <v>135.19999999999999</v>
      </c>
      <c r="N226" s="30">
        <v>137.1</v>
      </c>
      <c r="O226" s="30">
        <v>1665.2</v>
      </c>
    </row>
    <row r="227" spans="2:15" ht="37.5">
      <c r="B227" s="5" t="s">
        <v>271</v>
      </c>
      <c r="C227" s="7" t="s">
        <v>1</v>
      </c>
      <c r="D227" s="38">
        <v>85.8</v>
      </c>
      <c r="E227" s="30">
        <v>101.6</v>
      </c>
      <c r="F227" s="30">
        <v>115</v>
      </c>
      <c r="G227" s="30">
        <v>123.6</v>
      </c>
      <c r="H227" s="30">
        <v>123.7</v>
      </c>
      <c r="I227" s="30">
        <v>1299.5</v>
      </c>
      <c r="J227" s="30">
        <v>129.9</v>
      </c>
      <c r="K227" s="30">
        <v>130.9</v>
      </c>
      <c r="L227" s="30">
        <v>1471.8</v>
      </c>
      <c r="M227" s="30">
        <v>135.19999999999999</v>
      </c>
      <c r="N227" s="30">
        <v>137.1</v>
      </c>
      <c r="O227" s="30">
        <v>1665.2</v>
      </c>
    </row>
    <row r="228" spans="2:15" ht="56.25">
      <c r="B228" s="5" t="s">
        <v>269</v>
      </c>
      <c r="C228" s="3" t="s">
        <v>43</v>
      </c>
      <c r="D228" s="38">
        <v>104.1</v>
      </c>
      <c r="E228" s="30">
        <v>118.4</v>
      </c>
      <c r="F228" s="30">
        <v>105.8</v>
      </c>
      <c r="G228" s="30">
        <v>100.7</v>
      </c>
      <c r="H228" s="30">
        <v>101.2</v>
      </c>
      <c r="I228" s="30">
        <v>1066</v>
      </c>
      <c r="J228" s="30">
        <v>100.5</v>
      </c>
      <c r="K228" s="30">
        <v>101.3</v>
      </c>
      <c r="L228" s="30">
        <v>108.9</v>
      </c>
      <c r="M228" s="30">
        <v>99.9</v>
      </c>
      <c r="N228" s="30">
        <v>100.5</v>
      </c>
      <c r="O228" s="30">
        <v>109</v>
      </c>
    </row>
    <row r="229" spans="2:15" ht="37.5">
      <c r="B229" s="4" t="s">
        <v>48</v>
      </c>
      <c r="C229" s="3" t="s">
        <v>73</v>
      </c>
      <c r="D229" s="27">
        <v>108</v>
      </c>
      <c r="E229" s="30">
        <v>100</v>
      </c>
      <c r="F229" s="30">
        <v>107</v>
      </c>
      <c r="G229" s="30">
        <v>106.7</v>
      </c>
      <c r="H229" s="30">
        <v>106.3</v>
      </c>
      <c r="I229" s="30">
        <v>106</v>
      </c>
      <c r="J229" s="30">
        <v>104.6</v>
      </c>
      <c r="K229" s="30">
        <v>104.5</v>
      </c>
      <c r="L229" s="30">
        <v>104</v>
      </c>
      <c r="M229" s="30">
        <v>104.2</v>
      </c>
      <c r="N229" s="30">
        <v>104.2</v>
      </c>
      <c r="O229" s="30">
        <v>103.8</v>
      </c>
    </row>
    <row r="230" spans="2:15" ht="37.5">
      <c r="B230" s="16" t="s">
        <v>157</v>
      </c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</row>
    <row r="231" spans="2:15" ht="40.5" customHeight="1">
      <c r="B231" s="4" t="s">
        <v>79</v>
      </c>
      <c r="C231" s="3" t="s">
        <v>49</v>
      </c>
      <c r="D231" s="26">
        <v>246</v>
      </c>
      <c r="E231" s="30">
        <v>252</v>
      </c>
      <c r="F231" s="30">
        <v>254</v>
      </c>
      <c r="G231" s="30">
        <v>250</v>
      </c>
      <c r="H231" s="30">
        <v>255</v>
      </c>
      <c r="I231" s="30">
        <v>258</v>
      </c>
      <c r="J231" s="30">
        <v>249</v>
      </c>
      <c r="K231" s="30">
        <v>256</v>
      </c>
      <c r="L231" s="30">
        <v>260</v>
      </c>
      <c r="M231" s="30">
        <v>250</v>
      </c>
      <c r="N231" s="30">
        <v>256</v>
      </c>
      <c r="O231" s="30">
        <v>262</v>
      </c>
    </row>
    <row r="232" spans="2:15" ht="56.25">
      <c r="B232" s="4" t="s">
        <v>81</v>
      </c>
      <c r="C232" s="6" t="s">
        <v>50</v>
      </c>
      <c r="D232" s="37">
        <v>1</v>
      </c>
      <c r="E232" s="30">
        <v>1</v>
      </c>
      <c r="F232" s="30">
        <v>1</v>
      </c>
      <c r="G232" s="30">
        <v>1</v>
      </c>
      <c r="H232" s="30">
        <v>1</v>
      </c>
      <c r="I232" s="30">
        <v>1</v>
      </c>
      <c r="J232" s="30">
        <v>1</v>
      </c>
      <c r="K232" s="30">
        <v>1</v>
      </c>
      <c r="L232" s="30">
        <v>1</v>
      </c>
      <c r="M232" s="30">
        <v>1</v>
      </c>
      <c r="N232" s="30">
        <v>1</v>
      </c>
      <c r="O232" s="30">
        <v>1</v>
      </c>
    </row>
    <row r="233" spans="2:15" ht="37.5">
      <c r="B233" s="4" t="s">
        <v>80</v>
      </c>
      <c r="C233" s="3" t="s">
        <v>51</v>
      </c>
      <c r="D233" s="26">
        <v>4.46</v>
      </c>
      <c r="E233" s="30">
        <v>4.8090000000000002</v>
      </c>
      <c r="F233" s="30">
        <v>5.1079999999999997</v>
      </c>
      <c r="G233" s="30">
        <v>4.9000000000000004</v>
      </c>
      <c r="H233" s="30">
        <v>5.2</v>
      </c>
      <c r="I233" s="30">
        <v>5.5</v>
      </c>
      <c r="J233" s="30">
        <v>4.8</v>
      </c>
      <c r="K233" s="30">
        <v>5.25</v>
      </c>
      <c r="L233" s="30">
        <v>5.5</v>
      </c>
      <c r="M233" s="30">
        <v>4.8</v>
      </c>
      <c r="N233" s="30">
        <v>5.26</v>
      </c>
      <c r="O233" s="30">
        <v>5.5</v>
      </c>
    </row>
    <row r="234" spans="2:15" ht="18.75">
      <c r="B234" s="16" t="s">
        <v>278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</row>
    <row r="235" spans="2:15" ht="18.75">
      <c r="B235" s="9" t="s">
        <v>160</v>
      </c>
      <c r="C235" s="8" t="s">
        <v>161</v>
      </c>
      <c r="D235" s="26">
        <v>11.465999999999999</v>
      </c>
      <c r="E235" s="30">
        <v>11.443</v>
      </c>
      <c r="F235" s="30">
        <v>11.379</v>
      </c>
      <c r="G235" s="30">
        <v>11.24</v>
      </c>
      <c r="H235" s="30">
        <v>11.4</v>
      </c>
      <c r="I235" s="30">
        <v>11.45</v>
      </c>
      <c r="J235" s="30">
        <v>11.15</v>
      </c>
      <c r="K235" s="30">
        <v>11.35</v>
      </c>
      <c r="L235" s="30">
        <v>11.46</v>
      </c>
      <c r="M235" s="30">
        <v>11.14</v>
      </c>
      <c r="N235" s="30">
        <v>11.25</v>
      </c>
      <c r="O235" s="30">
        <v>11.48</v>
      </c>
    </row>
    <row r="236" spans="2:15" ht="18.75">
      <c r="B236" s="24" t="s">
        <v>162</v>
      </c>
      <c r="C236" s="8" t="s">
        <v>161</v>
      </c>
      <c r="D236" s="26">
        <v>6.6</v>
      </c>
      <c r="E236" s="30">
        <v>6.1</v>
      </c>
      <c r="F236" s="30">
        <v>6.1</v>
      </c>
      <c r="G236" s="30">
        <v>6</v>
      </c>
      <c r="H236" s="30">
        <v>6.1</v>
      </c>
      <c r="I236" s="30">
        <v>6.4</v>
      </c>
      <c r="J236" s="30">
        <v>5.9</v>
      </c>
      <c r="K236" s="30">
        <v>6.15</v>
      </c>
      <c r="L236" s="30">
        <v>6.5</v>
      </c>
      <c r="M236" s="30">
        <v>5.85</v>
      </c>
      <c r="N236" s="30">
        <v>6.16</v>
      </c>
      <c r="O236" s="30">
        <v>6.5</v>
      </c>
    </row>
    <row r="237" spans="2:15" ht="18.75">
      <c r="B237" s="25" t="s">
        <v>163</v>
      </c>
      <c r="C237" s="8" t="s">
        <v>161</v>
      </c>
      <c r="D237" s="26">
        <v>2.2999999999999998</v>
      </c>
      <c r="E237" s="30">
        <v>2.7</v>
      </c>
      <c r="F237" s="30">
        <v>2.8</v>
      </c>
      <c r="G237" s="30">
        <v>2.7</v>
      </c>
      <c r="H237" s="30">
        <v>2.8</v>
      </c>
      <c r="I237" s="30">
        <v>2.85</v>
      </c>
      <c r="J237" s="30">
        <v>2.68</v>
      </c>
      <c r="K237" s="30">
        <v>2.82</v>
      </c>
      <c r="L237" s="30">
        <v>2.93</v>
      </c>
      <c r="M237" s="30">
        <v>2.87</v>
      </c>
      <c r="N237" s="30">
        <v>2.83</v>
      </c>
      <c r="O237" s="30">
        <v>3</v>
      </c>
    </row>
    <row r="238" spans="2:15" ht="56.25">
      <c r="B238" s="9" t="s">
        <v>164</v>
      </c>
      <c r="C238" s="8" t="s">
        <v>165</v>
      </c>
      <c r="D238" s="26">
        <v>10.7</v>
      </c>
      <c r="E238" s="30">
        <v>9.5</v>
      </c>
      <c r="F238" s="30">
        <v>10.5</v>
      </c>
      <c r="G238" s="30">
        <v>9.3000000000000007</v>
      </c>
      <c r="H238" s="30">
        <v>10.5</v>
      </c>
      <c r="I238" s="30">
        <v>11.3</v>
      </c>
      <c r="J238" s="30">
        <v>9.6999999999999993</v>
      </c>
      <c r="K238" s="30">
        <v>10.6</v>
      </c>
      <c r="L238" s="30">
        <v>11.5</v>
      </c>
      <c r="M238" s="30">
        <v>10</v>
      </c>
      <c r="N238" s="30">
        <v>10.7</v>
      </c>
      <c r="O238" s="30">
        <v>11.7</v>
      </c>
    </row>
    <row r="239" spans="2:15" ht="56.25">
      <c r="B239" s="9" t="s">
        <v>166</v>
      </c>
      <c r="C239" s="8" t="s">
        <v>167</v>
      </c>
      <c r="D239" s="26">
        <v>14</v>
      </c>
      <c r="E239" s="30">
        <v>12.3</v>
      </c>
      <c r="F239" s="30">
        <v>12.7</v>
      </c>
      <c r="G239" s="30">
        <v>12.9</v>
      </c>
      <c r="H239" s="30">
        <v>12.7</v>
      </c>
      <c r="I239" s="30">
        <v>12.3</v>
      </c>
      <c r="J239" s="30">
        <v>12.7</v>
      </c>
      <c r="K239" s="30">
        <v>12.5</v>
      </c>
      <c r="L239" s="30">
        <v>12.3</v>
      </c>
      <c r="M239" s="30">
        <v>12.5</v>
      </c>
      <c r="N239" s="30">
        <v>12.2</v>
      </c>
      <c r="O239" s="30">
        <v>12</v>
      </c>
    </row>
    <row r="240" spans="2:15" ht="37.5">
      <c r="B240" s="9" t="s">
        <v>168</v>
      </c>
      <c r="C240" s="8" t="s">
        <v>169</v>
      </c>
      <c r="D240" s="38">
        <v>-3.3</v>
      </c>
      <c r="E240" s="30">
        <v>-2.8</v>
      </c>
      <c r="F240" s="30">
        <v>-2.2000000000000002</v>
      </c>
      <c r="G240" s="30">
        <v>-3.6</v>
      </c>
      <c r="H240" s="30">
        <v>-2.2000000000000002</v>
      </c>
      <c r="I240" s="30">
        <v>-1</v>
      </c>
      <c r="J240" s="30">
        <v>-3</v>
      </c>
      <c r="K240" s="30">
        <v>-1.9</v>
      </c>
      <c r="L240" s="30">
        <v>0.8</v>
      </c>
      <c r="M240" s="30">
        <v>-2.5</v>
      </c>
      <c r="N240" s="30">
        <v>-1.5</v>
      </c>
      <c r="O240" s="30">
        <v>0.3</v>
      </c>
    </row>
    <row r="241" spans="2:15" ht="41.25" customHeight="1">
      <c r="B241" s="9" t="s">
        <v>170</v>
      </c>
      <c r="C241" s="8" t="s">
        <v>171</v>
      </c>
      <c r="D241" s="26">
        <v>0</v>
      </c>
      <c r="E241" s="30">
        <v>-3.1E-2</v>
      </c>
      <c r="F241" s="30">
        <v>-0.03</v>
      </c>
      <c r="G241" s="30">
        <v>-0.34899999999999998</v>
      </c>
      <c r="H241" s="30">
        <v>-0.03</v>
      </c>
      <c r="I241" s="30">
        <v>0</v>
      </c>
      <c r="J241" s="30">
        <v>-3.5999999999999997E-2</v>
      </c>
      <c r="K241" s="30">
        <v>-0.03</v>
      </c>
      <c r="L241" s="30">
        <v>4.0000000000000001E-3</v>
      </c>
      <c r="M241" s="30">
        <v>-3.5000000000000003E-2</v>
      </c>
      <c r="N241" s="30">
        <v>-2.5000000000000001E-2</v>
      </c>
      <c r="O241" s="30">
        <v>7.0000000000000001E-3</v>
      </c>
    </row>
    <row r="242" spans="2:15" ht="18.75">
      <c r="B242" s="14" t="s">
        <v>279</v>
      </c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</row>
    <row r="243" spans="2:15" ht="56.25">
      <c r="B243" s="22" t="s">
        <v>305</v>
      </c>
      <c r="C243" s="8" t="s">
        <v>158</v>
      </c>
      <c r="D243" s="39">
        <v>89188.2</v>
      </c>
      <c r="E243" s="30">
        <v>101427.7</v>
      </c>
      <c r="F243" s="30">
        <v>111367.5</v>
      </c>
      <c r="G243" s="30">
        <v>114263.2</v>
      </c>
      <c r="H243" s="30">
        <v>115376.8</v>
      </c>
      <c r="I243" s="30">
        <v>117381.5</v>
      </c>
      <c r="J243" s="30">
        <v>116891.2</v>
      </c>
      <c r="K243" s="30">
        <v>118607.4</v>
      </c>
      <c r="L243" s="30">
        <v>122428.9</v>
      </c>
      <c r="M243" s="30">
        <v>119229.1</v>
      </c>
      <c r="N243" s="30">
        <v>121572.6</v>
      </c>
      <c r="O243" s="30">
        <v>128795.2</v>
      </c>
    </row>
    <row r="244" spans="2:15" ht="75">
      <c r="B244" s="22" t="s">
        <v>306</v>
      </c>
      <c r="C244" s="23" t="s">
        <v>159</v>
      </c>
      <c r="D244" s="28">
        <v>116.7</v>
      </c>
      <c r="E244" s="30">
        <v>113.7</v>
      </c>
      <c r="F244" s="30">
        <v>109.8</v>
      </c>
      <c r="G244" s="30">
        <v>102.6</v>
      </c>
      <c r="H244" s="30">
        <v>103.6</v>
      </c>
      <c r="I244" s="30">
        <v>105.4</v>
      </c>
      <c r="J244" s="30">
        <v>102.3</v>
      </c>
      <c r="K244" s="30">
        <v>102.8</v>
      </c>
      <c r="L244" s="30">
        <v>104.3</v>
      </c>
      <c r="M244" s="30">
        <v>102</v>
      </c>
      <c r="N244" s="30">
        <v>102.5</v>
      </c>
      <c r="O244" s="30">
        <v>105.2</v>
      </c>
    </row>
    <row r="245" spans="2:15" ht="29.25" customHeight="1">
      <c r="B245" s="22" t="s">
        <v>66</v>
      </c>
      <c r="C245" s="23" t="s">
        <v>45</v>
      </c>
      <c r="D245" s="41">
        <v>1.8</v>
      </c>
      <c r="E245" s="41">
        <v>1.5</v>
      </c>
      <c r="F245" s="41">
        <v>1.6</v>
      </c>
      <c r="G245" s="41">
        <v>1.7</v>
      </c>
      <c r="H245" s="41">
        <v>1.5</v>
      </c>
      <c r="I245" s="41">
        <v>1.5</v>
      </c>
      <c r="J245" s="41">
        <v>1.6</v>
      </c>
      <c r="K245" s="41">
        <v>1.5</v>
      </c>
      <c r="L245" s="41">
        <v>1.5</v>
      </c>
      <c r="M245" s="41">
        <v>1.7</v>
      </c>
      <c r="N245" s="41">
        <v>1.5</v>
      </c>
      <c r="O245" s="41">
        <v>1.5</v>
      </c>
    </row>
    <row r="246" spans="2:15" ht="56.25">
      <c r="B246" s="22" t="s">
        <v>67</v>
      </c>
      <c r="C246" s="8" t="s">
        <v>50</v>
      </c>
      <c r="D246" s="41">
        <v>105</v>
      </c>
      <c r="E246" s="41">
        <v>68</v>
      </c>
      <c r="F246" s="41">
        <v>71</v>
      </c>
      <c r="G246" s="41">
        <v>75</v>
      </c>
      <c r="H246" s="41">
        <v>71</v>
      </c>
      <c r="I246" s="41">
        <v>71</v>
      </c>
      <c r="J246" s="41">
        <v>74</v>
      </c>
      <c r="K246" s="41">
        <v>71</v>
      </c>
      <c r="L246" s="41">
        <v>71</v>
      </c>
      <c r="M246" s="41">
        <v>77</v>
      </c>
      <c r="N246" s="41">
        <v>71</v>
      </c>
      <c r="O246" s="41">
        <v>71</v>
      </c>
    </row>
    <row r="247" spans="2:15" ht="18.75">
      <c r="B247" s="22" t="s">
        <v>272</v>
      </c>
      <c r="C247" s="8" t="s">
        <v>6</v>
      </c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</row>
    <row r="248" spans="2:15" ht="65.25" customHeight="1">
      <c r="B248" s="22" t="s">
        <v>304</v>
      </c>
      <c r="C248" s="8" t="s">
        <v>6</v>
      </c>
      <c r="D248" s="42">
        <v>6606.3413</v>
      </c>
      <c r="E248" s="42">
        <v>7378.5384000000004</v>
      </c>
      <c r="F248" s="42">
        <f>SUM(F250:F266)</f>
        <v>8525.6074374</v>
      </c>
      <c r="G248" s="42">
        <f>SUM(G250:G266)</f>
        <v>9199.130424954601</v>
      </c>
      <c r="H248" s="42">
        <f t="shared" ref="H248:O248" si="0">SUM(H250:H266)</f>
        <v>9241.7584621416008</v>
      </c>
      <c r="I248" s="42">
        <f t="shared" si="0"/>
        <v>9361.116966265201</v>
      </c>
      <c r="J248" s="42">
        <f t="shared" si="0"/>
        <v>9833.8704242764688</v>
      </c>
      <c r="K248" s="42">
        <f t="shared" si="0"/>
        <v>9953.3738637265051</v>
      </c>
      <c r="L248" s="42">
        <f t="shared" si="0"/>
        <v>10231.700844127863</v>
      </c>
      <c r="M248" s="42">
        <f t="shared" si="0"/>
        <v>10453.404261005882</v>
      </c>
      <c r="N248" s="42">
        <f t="shared" si="0"/>
        <v>10630.203286459906</v>
      </c>
      <c r="O248" s="42">
        <f t="shared" si="0"/>
        <v>11050.236911658092</v>
      </c>
    </row>
    <row r="249" spans="2:15" ht="37.5">
      <c r="B249" s="22" t="s">
        <v>285</v>
      </c>
      <c r="C249" s="8" t="s">
        <v>6</v>
      </c>
      <c r="D249" s="43" t="s">
        <v>310</v>
      </c>
      <c r="E249" s="43" t="s">
        <v>310</v>
      </c>
      <c r="F249" s="43" t="s">
        <v>310</v>
      </c>
      <c r="G249" s="43" t="s">
        <v>310</v>
      </c>
      <c r="H249" s="43" t="s">
        <v>310</v>
      </c>
      <c r="I249" s="43" t="s">
        <v>310</v>
      </c>
      <c r="J249" s="43" t="s">
        <v>310</v>
      </c>
      <c r="K249" s="43" t="s">
        <v>310</v>
      </c>
      <c r="L249" s="43" t="s">
        <v>310</v>
      </c>
      <c r="M249" s="43" t="s">
        <v>310</v>
      </c>
      <c r="N249" s="43" t="s">
        <v>310</v>
      </c>
      <c r="O249" s="43" t="s">
        <v>310</v>
      </c>
    </row>
    <row r="250" spans="2:15" ht="18.75">
      <c r="B250" s="22" t="s">
        <v>286</v>
      </c>
      <c r="C250" s="8" t="s">
        <v>6</v>
      </c>
      <c r="D250" s="42">
        <v>3476.3463000000002</v>
      </c>
      <c r="E250" s="42">
        <v>3757.1</v>
      </c>
      <c r="F250" s="42">
        <f>E250*115.8/100</f>
        <v>4350.7218000000003</v>
      </c>
      <c r="G250" s="42">
        <f>F250*107.9/100</f>
        <v>4694.4288222000005</v>
      </c>
      <c r="H250" s="42">
        <f>F250*108.4/100</f>
        <v>4716.1824312000008</v>
      </c>
      <c r="I250" s="42">
        <f>F250*109.8/100</f>
        <v>4777.0925364000004</v>
      </c>
      <c r="J250" s="42">
        <f>G250*106.9/100</f>
        <v>5018.3444109318007</v>
      </c>
      <c r="K250" s="42">
        <f>H250*107.7/100</f>
        <v>5079.3284784024008</v>
      </c>
      <c r="L250" s="42">
        <f>I250*109.3/100</f>
        <v>5221.3621422852002</v>
      </c>
      <c r="M250" s="42">
        <f>J250*106.3/100</f>
        <v>5334.5001088205036</v>
      </c>
      <c r="N250" s="42">
        <f>K250*106.8/100</f>
        <v>5424.7228149337634</v>
      </c>
      <c r="O250" s="42">
        <f>L250*108/100</f>
        <v>5639.0711136680166</v>
      </c>
    </row>
    <row r="251" spans="2:15" ht="18.75">
      <c r="B251" s="22" t="s">
        <v>287</v>
      </c>
      <c r="C251" s="8" t="s">
        <v>6</v>
      </c>
      <c r="D251" s="42">
        <v>188.1653</v>
      </c>
      <c r="E251" s="42">
        <v>264.6773</v>
      </c>
      <c r="F251" s="42">
        <f t="shared" ref="F251:F266" si="1">E251*115.8/100</f>
        <v>306.49631340000002</v>
      </c>
      <c r="G251" s="42">
        <f t="shared" ref="G251:G266" si="2">F251*107.9/100</f>
        <v>330.70952215860001</v>
      </c>
      <c r="H251" s="42">
        <f t="shared" ref="H251:H266" si="3">F251*108.4/100</f>
        <v>332.2420037256</v>
      </c>
      <c r="I251" s="42">
        <f t="shared" ref="I251:I266" si="4">F251*109.8/100</f>
        <v>336.5329521132</v>
      </c>
      <c r="J251" s="42">
        <f t="shared" ref="J251:J266" si="5">G251*106.9/100</f>
        <v>353.52847918754344</v>
      </c>
      <c r="K251" s="42">
        <f t="shared" ref="K251:K266" si="6">H251*107.7/100</f>
        <v>357.82463801247121</v>
      </c>
      <c r="L251" s="42">
        <f t="shared" ref="L251:L266" si="7">I251*109.3/100</f>
        <v>367.83051665972761</v>
      </c>
      <c r="M251" s="42">
        <f t="shared" ref="M251:M266" si="8">J251*106.3/100</f>
        <v>375.80077337635868</v>
      </c>
      <c r="N251" s="42">
        <f t="shared" ref="N251:N266" si="9">K251*106.8/100</f>
        <v>382.15671339731927</v>
      </c>
      <c r="O251" s="42">
        <f t="shared" ref="O251:O266" si="10">L251*108/100</f>
        <v>397.25695799250587</v>
      </c>
    </row>
    <row r="252" spans="2:15" ht="37.5">
      <c r="B252" s="22" t="s">
        <v>288</v>
      </c>
      <c r="C252" s="8" t="s">
        <v>6</v>
      </c>
      <c r="D252" s="42">
        <v>152.22280000000001</v>
      </c>
      <c r="E252" s="42">
        <v>127.2188</v>
      </c>
      <c r="F252" s="42">
        <f t="shared" si="1"/>
        <v>147.3193704</v>
      </c>
      <c r="G252" s="42">
        <f t="shared" si="2"/>
        <v>158.9576006616</v>
      </c>
      <c r="H252" s="42">
        <f t="shared" si="3"/>
        <v>159.69419751360002</v>
      </c>
      <c r="I252" s="42">
        <f t="shared" si="4"/>
        <v>161.75666869919999</v>
      </c>
      <c r="J252" s="42">
        <f t="shared" si="5"/>
        <v>169.92567510725038</v>
      </c>
      <c r="K252" s="42">
        <f t="shared" si="6"/>
        <v>171.99065072214722</v>
      </c>
      <c r="L252" s="42">
        <f t="shared" si="7"/>
        <v>176.80003888822557</v>
      </c>
      <c r="M252" s="42">
        <f t="shared" si="8"/>
        <v>180.63099263900716</v>
      </c>
      <c r="N252" s="42">
        <f t="shared" si="9"/>
        <v>183.68601497125326</v>
      </c>
      <c r="O252" s="42">
        <f t="shared" si="10"/>
        <v>190.94404199928363</v>
      </c>
    </row>
    <row r="253" spans="2:15" ht="37.5">
      <c r="B253" s="22" t="s">
        <v>289</v>
      </c>
      <c r="C253" s="8" t="s">
        <v>6</v>
      </c>
      <c r="D253" s="42">
        <v>40.343200000000003</v>
      </c>
      <c r="E253" s="42">
        <v>41.788400000000003</v>
      </c>
      <c r="F253" s="42">
        <f t="shared" si="1"/>
        <v>48.390967200000006</v>
      </c>
      <c r="G253" s="42">
        <f t="shared" si="2"/>
        <v>52.213853608800008</v>
      </c>
      <c r="H253" s="42">
        <f t="shared" si="3"/>
        <v>52.455808444800006</v>
      </c>
      <c r="I253" s="42">
        <f t="shared" si="4"/>
        <v>53.133281985600007</v>
      </c>
      <c r="J253" s="42">
        <f t="shared" si="5"/>
        <v>55.816609507807215</v>
      </c>
      <c r="K253" s="42">
        <f t="shared" si="6"/>
        <v>56.49490569504961</v>
      </c>
      <c r="L253" s="42">
        <f t="shared" si="7"/>
        <v>58.074677210260809</v>
      </c>
      <c r="M253" s="42">
        <f t="shared" si="8"/>
        <v>59.333055906799061</v>
      </c>
      <c r="N253" s="42">
        <f t="shared" si="9"/>
        <v>60.336559282312983</v>
      </c>
      <c r="O253" s="42">
        <f t="shared" si="10"/>
        <v>62.720651387081674</v>
      </c>
    </row>
    <row r="254" spans="2:15" ht="18.75">
      <c r="B254" s="22" t="s">
        <v>290</v>
      </c>
      <c r="C254" s="8" t="s">
        <v>6</v>
      </c>
      <c r="D254" s="42">
        <v>98.064599999999999</v>
      </c>
      <c r="E254" s="42">
        <v>157.02289999999999</v>
      </c>
      <c r="F254" s="42">
        <f t="shared" si="1"/>
        <v>181.83251819999998</v>
      </c>
      <c r="G254" s="42">
        <f t="shared" si="2"/>
        <v>196.19728713779998</v>
      </c>
      <c r="H254" s="42">
        <f t="shared" si="3"/>
        <v>197.10644972879999</v>
      </c>
      <c r="I254" s="42">
        <f t="shared" si="4"/>
        <v>199.65210498359997</v>
      </c>
      <c r="J254" s="42">
        <f t="shared" si="5"/>
        <v>209.73489995030818</v>
      </c>
      <c r="K254" s="42">
        <f t="shared" si="6"/>
        <v>212.2836463579176</v>
      </c>
      <c r="L254" s="42">
        <f t="shared" si="7"/>
        <v>218.21975074707476</v>
      </c>
      <c r="M254" s="42">
        <f t="shared" si="8"/>
        <v>222.94819864717761</v>
      </c>
      <c r="N254" s="42">
        <f t="shared" si="9"/>
        <v>226.718934310256</v>
      </c>
      <c r="O254" s="42">
        <f t="shared" si="10"/>
        <v>235.67733080684073</v>
      </c>
    </row>
    <row r="255" spans="2:15" ht="37.5">
      <c r="B255" s="22" t="s">
        <v>291</v>
      </c>
      <c r="C255" s="8" t="s">
        <v>6</v>
      </c>
      <c r="D255" s="42">
        <v>20.081099999999999</v>
      </c>
      <c r="E255" s="42">
        <v>25.7227</v>
      </c>
      <c r="F255" s="42">
        <f t="shared" si="1"/>
        <v>29.786886599999999</v>
      </c>
      <c r="G255" s="42">
        <f t="shared" si="2"/>
        <v>32.140050641400002</v>
      </c>
      <c r="H255" s="42">
        <f t="shared" si="3"/>
        <v>32.288985074400003</v>
      </c>
      <c r="I255" s="42">
        <f t="shared" si="4"/>
        <v>32.706001486799998</v>
      </c>
      <c r="J255" s="42">
        <f t="shared" si="5"/>
        <v>34.357714135656607</v>
      </c>
      <c r="K255" s="42">
        <f t="shared" si="6"/>
        <v>34.775236925128802</v>
      </c>
      <c r="L255" s="42">
        <f t="shared" si="7"/>
        <v>35.747659625072394</v>
      </c>
      <c r="M255" s="42">
        <f t="shared" si="8"/>
        <v>36.52225012620297</v>
      </c>
      <c r="N255" s="42">
        <f t="shared" si="9"/>
        <v>37.139953036037561</v>
      </c>
      <c r="O255" s="42">
        <f t="shared" si="10"/>
        <v>38.607472395078183</v>
      </c>
    </row>
    <row r="256" spans="2:15" ht="18.75">
      <c r="B256" s="22" t="s">
        <v>292</v>
      </c>
      <c r="C256" s="8" t="s">
        <v>6</v>
      </c>
      <c r="D256" s="42">
        <v>1260.9898000000001</v>
      </c>
      <c r="E256" s="42">
        <v>1399.1967</v>
      </c>
      <c r="F256" s="42">
        <f t="shared" si="1"/>
        <v>1620.2697785999999</v>
      </c>
      <c r="G256" s="42">
        <f t="shared" si="2"/>
        <v>1748.2710911093998</v>
      </c>
      <c r="H256" s="42">
        <f t="shared" si="3"/>
        <v>1756.3724400024</v>
      </c>
      <c r="I256" s="42">
        <f t="shared" si="4"/>
        <v>1779.0562169027999</v>
      </c>
      <c r="J256" s="42">
        <f t="shared" si="5"/>
        <v>1868.9017963959484</v>
      </c>
      <c r="K256" s="42">
        <f t="shared" si="6"/>
        <v>1891.6131178825849</v>
      </c>
      <c r="L256" s="42">
        <f t="shared" si="7"/>
        <v>1944.5084450747602</v>
      </c>
      <c r="M256" s="42">
        <f t="shared" si="8"/>
        <v>1986.642609568893</v>
      </c>
      <c r="N256" s="42">
        <f t="shared" si="9"/>
        <v>2020.2428098986006</v>
      </c>
      <c r="O256" s="42">
        <f t="shared" si="10"/>
        <v>2100.069120680741</v>
      </c>
    </row>
    <row r="257" spans="2:15" ht="37.5">
      <c r="B257" s="22" t="s">
        <v>293</v>
      </c>
      <c r="C257" s="8" t="s">
        <v>6</v>
      </c>
      <c r="D257" s="42">
        <v>25.351800000000001</v>
      </c>
      <c r="E257" s="42">
        <v>45.25</v>
      </c>
      <c r="F257" s="42">
        <f t="shared" si="1"/>
        <v>52.399499999999996</v>
      </c>
      <c r="G257" s="42">
        <f t="shared" si="2"/>
        <v>56.539060499999998</v>
      </c>
      <c r="H257" s="42">
        <f t="shared" si="3"/>
        <v>56.801058000000005</v>
      </c>
      <c r="I257" s="42">
        <f t="shared" si="4"/>
        <v>57.534650999999997</v>
      </c>
      <c r="J257" s="42">
        <f t="shared" si="5"/>
        <v>60.440255674500001</v>
      </c>
      <c r="K257" s="42">
        <f t="shared" si="6"/>
        <v>61.174739466000013</v>
      </c>
      <c r="L257" s="42">
        <f t="shared" si="7"/>
        <v>62.885373542999993</v>
      </c>
      <c r="M257" s="42">
        <f t="shared" si="8"/>
        <v>64.247991781993491</v>
      </c>
      <c r="N257" s="42">
        <f t="shared" si="9"/>
        <v>65.334621749688012</v>
      </c>
      <c r="O257" s="42">
        <f t="shared" si="10"/>
        <v>67.916203426439992</v>
      </c>
    </row>
    <row r="258" spans="2:15" ht="18.75">
      <c r="B258" s="22" t="s">
        <v>294</v>
      </c>
      <c r="C258" s="8" t="s">
        <v>6</v>
      </c>
      <c r="D258" s="42">
        <v>100.8124</v>
      </c>
      <c r="E258" s="42">
        <v>137.19139999999999</v>
      </c>
      <c r="F258" s="42">
        <f t="shared" si="1"/>
        <v>158.86764119999998</v>
      </c>
      <c r="G258" s="42">
        <f t="shared" si="2"/>
        <v>171.41818485479999</v>
      </c>
      <c r="H258" s="42">
        <f t="shared" si="3"/>
        <v>172.21252306079998</v>
      </c>
      <c r="I258" s="42">
        <f t="shared" si="4"/>
        <v>174.43667003759998</v>
      </c>
      <c r="J258" s="42">
        <f t="shared" si="5"/>
        <v>183.24603960978118</v>
      </c>
      <c r="K258" s="42">
        <f t="shared" si="6"/>
        <v>185.47288733648159</v>
      </c>
      <c r="L258" s="42">
        <f t="shared" si="7"/>
        <v>190.65928035109678</v>
      </c>
      <c r="M258" s="42">
        <f t="shared" si="8"/>
        <v>194.79054010519741</v>
      </c>
      <c r="N258" s="42">
        <f t="shared" si="9"/>
        <v>198.08504367536233</v>
      </c>
      <c r="O258" s="42">
        <f t="shared" si="10"/>
        <v>205.91202277918453</v>
      </c>
    </row>
    <row r="259" spans="2:15" ht="18.75">
      <c r="B259" s="22" t="s">
        <v>295</v>
      </c>
      <c r="C259" s="8" t="s">
        <v>6</v>
      </c>
      <c r="D259" s="42">
        <v>10.0786</v>
      </c>
      <c r="E259" s="42">
        <v>11.7621</v>
      </c>
      <c r="F259" s="42">
        <f t="shared" si="1"/>
        <v>13.620511799999999</v>
      </c>
      <c r="G259" s="42">
        <f t="shared" si="2"/>
        <v>14.696532232199999</v>
      </c>
      <c r="H259" s="42">
        <f t="shared" si="3"/>
        <v>14.764634791199999</v>
      </c>
      <c r="I259" s="42">
        <f t="shared" si="4"/>
        <v>14.955321956399999</v>
      </c>
      <c r="J259" s="42">
        <f t="shared" si="5"/>
        <v>15.710592956221799</v>
      </c>
      <c r="K259" s="42">
        <f t="shared" si="6"/>
        <v>15.9015116701224</v>
      </c>
      <c r="L259" s="42">
        <f t="shared" si="7"/>
        <v>16.346166898345199</v>
      </c>
      <c r="M259" s="42">
        <f t="shared" si="8"/>
        <v>16.700360312463772</v>
      </c>
      <c r="N259" s="42">
        <f t="shared" si="9"/>
        <v>16.982814463690723</v>
      </c>
      <c r="O259" s="42">
        <f t="shared" si="10"/>
        <v>17.653860250212816</v>
      </c>
    </row>
    <row r="260" spans="2:15" ht="21" customHeight="1">
      <c r="B260" s="22" t="s">
        <v>296</v>
      </c>
      <c r="C260" s="8" t="s">
        <v>6</v>
      </c>
      <c r="D260" s="42" t="s">
        <v>310</v>
      </c>
      <c r="E260" s="42" t="s">
        <v>310</v>
      </c>
      <c r="F260" s="42" t="s">
        <v>310</v>
      </c>
      <c r="G260" s="42" t="s">
        <v>310</v>
      </c>
      <c r="H260" s="42" t="s">
        <v>310</v>
      </c>
      <c r="I260" s="42" t="s">
        <v>310</v>
      </c>
      <c r="J260" s="42" t="s">
        <v>310</v>
      </c>
      <c r="K260" s="42" t="s">
        <v>310</v>
      </c>
      <c r="L260" s="42" t="s">
        <v>310</v>
      </c>
      <c r="M260" s="42" t="s">
        <v>310</v>
      </c>
      <c r="N260" s="42" t="s">
        <v>310</v>
      </c>
      <c r="O260" s="42" t="s">
        <v>310</v>
      </c>
    </row>
    <row r="261" spans="2:15" ht="22.5" customHeight="1">
      <c r="B261" s="22" t="s">
        <v>297</v>
      </c>
      <c r="C261" s="8" t="s">
        <v>6</v>
      </c>
      <c r="D261" s="42">
        <v>192.96119999999999</v>
      </c>
      <c r="E261" s="42">
        <v>189.86539999999999</v>
      </c>
      <c r="F261" s="42">
        <f t="shared" si="1"/>
        <v>219.8641332</v>
      </c>
      <c r="G261" s="42">
        <f t="shared" si="2"/>
        <v>237.23339972280002</v>
      </c>
      <c r="H261" s="42">
        <f t="shared" si="3"/>
        <v>238.3327203888</v>
      </c>
      <c r="I261" s="42">
        <f t="shared" si="4"/>
        <v>241.41081825359998</v>
      </c>
      <c r="J261" s="42">
        <f t="shared" si="5"/>
        <v>253.60250430367324</v>
      </c>
      <c r="K261" s="42">
        <f t="shared" si="6"/>
        <v>256.68433985873764</v>
      </c>
      <c r="L261" s="42">
        <f t="shared" si="7"/>
        <v>263.8620243511848</v>
      </c>
      <c r="M261" s="42">
        <f t="shared" si="8"/>
        <v>269.57946207480467</v>
      </c>
      <c r="N261" s="42">
        <f t="shared" si="9"/>
        <v>274.13887496913179</v>
      </c>
      <c r="O261" s="42">
        <f t="shared" si="10"/>
        <v>284.97098629927956</v>
      </c>
    </row>
    <row r="262" spans="2:15" ht="37.5">
      <c r="B262" s="22" t="s">
        <v>298</v>
      </c>
      <c r="C262" s="8" t="s">
        <v>6</v>
      </c>
      <c r="D262" s="42">
        <v>46.435400000000001</v>
      </c>
      <c r="E262" s="42">
        <v>106.14919999999999</v>
      </c>
      <c r="F262" s="42">
        <f t="shared" si="1"/>
        <v>122.92077359999999</v>
      </c>
      <c r="G262" s="42">
        <f t="shared" si="2"/>
        <v>132.6315147144</v>
      </c>
      <c r="H262" s="42">
        <f t="shared" si="3"/>
        <v>133.24611858239999</v>
      </c>
      <c r="I262" s="42">
        <f t="shared" si="4"/>
        <v>134.96700941279997</v>
      </c>
      <c r="J262" s="42">
        <f t="shared" si="5"/>
        <v>141.78308922969359</v>
      </c>
      <c r="K262" s="42">
        <f t="shared" si="6"/>
        <v>143.50606971324478</v>
      </c>
      <c r="L262" s="42">
        <f t="shared" si="7"/>
        <v>147.51894128819038</v>
      </c>
      <c r="M262" s="42">
        <f t="shared" si="8"/>
        <v>150.71542385116427</v>
      </c>
      <c r="N262" s="42">
        <f t="shared" si="9"/>
        <v>153.26448245374542</v>
      </c>
      <c r="O262" s="42">
        <f t="shared" si="10"/>
        <v>159.3204565912456</v>
      </c>
    </row>
    <row r="263" spans="2:15" ht="37.5">
      <c r="B263" s="22" t="s">
        <v>299</v>
      </c>
      <c r="C263" s="8" t="s">
        <v>6</v>
      </c>
      <c r="D263" s="42">
        <v>359.10160000000002</v>
      </c>
      <c r="E263" s="42">
        <v>407.13979999999998</v>
      </c>
      <c r="F263" s="42">
        <f t="shared" si="1"/>
        <v>471.46788839999994</v>
      </c>
      <c r="G263" s="42">
        <f t="shared" si="2"/>
        <v>508.71385158359999</v>
      </c>
      <c r="H263" s="42">
        <f t="shared" si="3"/>
        <v>511.0711910256</v>
      </c>
      <c r="I263" s="42">
        <f t="shared" si="4"/>
        <v>517.67174146319996</v>
      </c>
      <c r="J263" s="42">
        <f t="shared" si="5"/>
        <v>543.81510734286849</v>
      </c>
      <c r="K263" s="42">
        <f t="shared" si="6"/>
        <v>550.42367273457126</v>
      </c>
      <c r="L263" s="42">
        <f t="shared" si="7"/>
        <v>565.8152134192776</v>
      </c>
      <c r="M263" s="42">
        <f t="shared" si="8"/>
        <v>578.07545910546924</v>
      </c>
      <c r="N263" s="42">
        <f t="shared" si="9"/>
        <v>587.8524824805221</v>
      </c>
      <c r="O263" s="42">
        <f t="shared" si="10"/>
        <v>611.0804304928198</v>
      </c>
    </row>
    <row r="264" spans="2:15" ht="18.75">
      <c r="B264" s="22" t="s">
        <v>300</v>
      </c>
      <c r="C264" s="8" t="s">
        <v>6</v>
      </c>
      <c r="D264" s="42">
        <v>336.34190000000001</v>
      </c>
      <c r="E264" s="42">
        <v>385.67570000000001</v>
      </c>
      <c r="F264" s="42">
        <f t="shared" si="1"/>
        <v>446.61246059999996</v>
      </c>
      <c r="G264" s="42">
        <f t="shared" si="2"/>
        <v>481.89484498740001</v>
      </c>
      <c r="H264" s="42">
        <f t="shared" si="3"/>
        <v>484.12790729039995</v>
      </c>
      <c r="I264" s="42">
        <f t="shared" si="4"/>
        <v>490.38048173879992</v>
      </c>
      <c r="J264" s="42">
        <f t="shared" si="5"/>
        <v>515.14558929153065</v>
      </c>
      <c r="K264" s="42">
        <f t="shared" si="6"/>
        <v>521.40575615176067</v>
      </c>
      <c r="L264" s="42">
        <f t="shared" si="7"/>
        <v>535.98586654050825</v>
      </c>
      <c r="M264" s="42">
        <f t="shared" si="8"/>
        <v>547.59976141689708</v>
      </c>
      <c r="N264" s="42">
        <f t="shared" si="9"/>
        <v>556.8613475700804</v>
      </c>
      <c r="O264" s="42">
        <f t="shared" si="10"/>
        <v>578.86473586374893</v>
      </c>
    </row>
    <row r="265" spans="2:15" ht="37.5">
      <c r="B265" s="22" t="s">
        <v>301</v>
      </c>
      <c r="C265" s="8" t="s">
        <v>6</v>
      </c>
      <c r="D265" s="42">
        <v>203.0342</v>
      </c>
      <c r="E265" s="42">
        <v>236.9238</v>
      </c>
      <c r="F265" s="42">
        <f t="shared" si="1"/>
        <v>274.35776040000002</v>
      </c>
      <c r="G265" s="42">
        <f t="shared" si="2"/>
        <v>296.03202347160004</v>
      </c>
      <c r="H265" s="42">
        <f t="shared" si="3"/>
        <v>297.40381227360007</v>
      </c>
      <c r="I265" s="42">
        <f t="shared" si="4"/>
        <v>301.24482091920004</v>
      </c>
      <c r="J265" s="42">
        <f t="shared" si="5"/>
        <v>316.45823309114047</v>
      </c>
      <c r="K265" s="42">
        <f t="shared" si="6"/>
        <v>320.30390581866726</v>
      </c>
      <c r="L265" s="42">
        <f t="shared" si="7"/>
        <v>329.26058926468562</v>
      </c>
      <c r="M265" s="42">
        <f t="shared" si="8"/>
        <v>336.39510177588227</v>
      </c>
      <c r="N265" s="42">
        <f t="shared" si="9"/>
        <v>342.08457141433661</v>
      </c>
      <c r="O265" s="42">
        <f t="shared" si="10"/>
        <v>355.60143640586045</v>
      </c>
    </row>
    <row r="266" spans="2:15" ht="37.5">
      <c r="B266" s="22" t="s">
        <v>302</v>
      </c>
      <c r="C266" s="8" t="s">
        <v>6</v>
      </c>
      <c r="D266" s="42">
        <v>56.811100000000003</v>
      </c>
      <c r="E266" s="42">
        <v>69.671099999999996</v>
      </c>
      <c r="F266" s="42">
        <f t="shared" si="1"/>
        <v>80.679133799999988</v>
      </c>
      <c r="G266" s="42">
        <f t="shared" si="2"/>
        <v>87.052785370199999</v>
      </c>
      <c r="H266" s="42">
        <f t="shared" si="3"/>
        <v>87.456181039200004</v>
      </c>
      <c r="I266" s="42">
        <f t="shared" si="4"/>
        <v>88.585688912399988</v>
      </c>
      <c r="J266" s="42">
        <f t="shared" si="5"/>
        <v>93.059427560743814</v>
      </c>
      <c r="K266" s="42">
        <f t="shared" si="6"/>
        <v>94.190306979218406</v>
      </c>
      <c r="L266" s="42">
        <f t="shared" si="7"/>
        <v>96.824157981253194</v>
      </c>
      <c r="M266" s="42">
        <f t="shared" si="8"/>
        <v>98.922171497070664</v>
      </c>
      <c r="N266" s="42">
        <f t="shared" si="9"/>
        <v>100.59524785380525</v>
      </c>
      <c r="O266" s="42">
        <f t="shared" si="10"/>
        <v>104.57009061975344</v>
      </c>
    </row>
    <row r="267" spans="2:15" ht="18.75">
      <c r="B267" s="22" t="s">
        <v>303</v>
      </c>
      <c r="C267" s="8" t="s">
        <v>6</v>
      </c>
      <c r="D267" s="42">
        <v>0</v>
      </c>
      <c r="E267" s="42">
        <v>0</v>
      </c>
      <c r="F267" s="42">
        <v>0</v>
      </c>
      <c r="G267" s="42">
        <v>0</v>
      </c>
      <c r="H267" s="42">
        <v>0</v>
      </c>
      <c r="I267" s="42">
        <v>0</v>
      </c>
      <c r="J267" s="42">
        <v>0</v>
      </c>
      <c r="K267" s="42">
        <v>0</v>
      </c>
      <c r="L267" s="42">
        <v>0</v>
      </c>
      <c r="M267" s="42">
        <v>0</v>
      </c>
      <c r="N267" s="42">
        <v>0</v>
      </c>
      <c r="O267" s="42">
        <f t="shared" ref="O267" si="11">L267*$O$244/100</f>
        <v>0</v>
      </c>
    </row>
    <row r="268" spans="2:15" ht="18.75" customHeight="1">
      <c r="B268" s="22" t="s">
        <v>273</v>
      </c>
      <c r="C268" s="8" t="s">
        <v>6</v>
      </c>
      <c r="D268" s="42">
        <v>28</v>
      </c>
      <c r="E268" s="42">
        <v>29.68</v>
      </c>
      <c r="F268" s="42">
        <v>31.164000000000001</v>
      </c>
      <c r="G268" s="42">
        <v>31.2</v>
      </c>
      <c r="H268" s="42">
        <v>31.786999999999999</v>
      </c>
      <c r="I268" s="42">
        <v>32.299999999999997</v>
      </c>
      <c r="J268" s="42">
        <v>31</v>
      </c>
      <c r="K268" s="42">
        <v>31.84</v>
      </c>
      <c r="L268" s="42">
        <v>32.4</v>
      </c>
      <c r="M268" s="42">
        <v>31.5</v>
      </c>
      <c r="N268" s="42">
        <v>32</v>
      </c>
      <c r="O268" s="42">
        <v>33</v>
      </c>
    </row>
    <row r="269" spans="2:15" ht="18.75">
      <c r="B269" s="22" t="s">
        <v>274</v>
      </c>
      <c r="C269" s="8" t="s">
        <v>159</v>
      </c>
      <c r="D269" s="43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</row>
    <row r="270" spans="2:15" ht="56.25">
      <c r="B270" s="22" t="s">
        <v>275</v>
      </c>
      <c r="C270" s="8" t="s">
        <v>159</v>
      </c>
      <c r="D270" s="43">
        <v>112.7</v>
      </c>
      <c r="E270" s="30">
        <f>E248/D248*100</f>
        <v>111.68872549772746</v>
      </c>
      <c r="F270" s="30">
        <f>F248/E248*100</f>
        <v>115.54601975643305</v>
      </c>
      <c r="G270" s="30">
        <f>G248/F248*100</f>
        <v>107.90000000000002</v>
      </c>
      <c r="H270" s="30">
        <f>H248/F248*100</f>
        <v>108.4</v>
      </c>
      <c r="I270" s="30">
        <f>I248/F248*100</f>
        <v>109.80000000000001</v>
      </c>
      <c r="J270" s="30">
        <f>J248/G248*100</f>
        <v>106.89999999999999</v>
      </c>
      <c r="K270" s="30">
        <f t="shared" ref="K270:O270" si="12">K248/H248*100</f>
        <v>107.70000000000002</v>
      </c>
      <c r="L270" s="30">
        <f t="shared" si="12"/>
        <v>109.29999999999997</v>
      </c>
      <c r="M270" s="30">
        <f t="shared" si="12"/>
        <v>106.29999999999995</v>
      </c>
      <c r="N270" s="30">
        <f t="shared" si="12"/>
        <v>106.79999999999998</v>
      </c>
      <c r="O270" s="30">
        <f t="shared" si="12"/>
        <v>108</v>
      </c>
    </row>
  </sheetData>
  <customSheetViews>
    <customSheetView guid="{DE0B0707-23DA-4BA1-978F-8F97BBA844FC}" fitToPage="1" printArea="1" view="pageBreakPreview">
      <pane xSplit="3" ySplit="11" topLeftCell="F161" activePane="bottomRight" state="frozen"/>
      <selection pane="bottomRight" activeCell="O202" sqref="O202"/>
      <pageMargins left="0.19685039370078741" right="0.19685039370078741" top="0.39370078740157483" bottom="0.19685039370078741" header="0" footer="0"/>
      <pageSetup paperSize="9" scale="52" fitToHeight="0" orientation="landscape" r:id="rId1"/>
      <headerFooter alignWithMargins="0"/>
    </customSheetView>
    <customSheetView guid="{222881E2-F502-45AA-9BEC-35058983255B}" scale="60" fitToPage="1" printArea="1" view="pageBreakPreview">
      <pane xSplit="3" ySplit="11" topLeftCell="D186" activePane="bottomRight" state="frozen"/>
      <selection pane="bottomRight" activeCell="O198" sqref="O198"/>
      <pageMargins left="0.19685039370078741" right="0.19685039370078741" top="0.39370078740157483" bottom="0.19685039370078741" header="0" footer="0"/>
      <pageSetup paperSize="9" scale="52" fitToHeight="0" orientation="landscape" r:id="rId2"/>
      <headerFooter alignWithMargins="0"/>
    </customSheetView>
    <customSheetView guid="{108C1D38-3184-4B82-98E6-1C62CD7F821E}" scale="60" showPageBreaks="1" fitToPage="1" view="pageBreakPreview">
      <pane ySplit="9" topLeftCell="A61" activePane="bottomLeft" state="frozen"/>
      <selection pane="bottomLeft" activeCell="F15" sqref="F15"/>
      <pageMargins left="0.19685039370078741" right="0.19685039370078741" top="0.39370078740157483" bottom="0.19685039370078741" header="0" footer="0"/>
      <pageSetup paperSize="9" scale="49" fitToHeight="0" orientation="landscape" r:id="rId3"/>
      <headerFooter alignWithMargins="0"/>
    </customSheetView>
    <customSheetView guid="{389E507A-EB87-4527-A335-078092A51C31}" scale="70" fitToPage="1">
      <pane ySplit="9" topLeftCell="A10" activePane="bottomLeft" state="frozen"/>
      <selection pane="bottomLeft" activeCell="F16" sqref="F16"/>
      <pageMargins left="0.19685039370078741" right="0.19685039370078741" top="0.39370078740157483" bottom="0.19685039370078741" header="0" footer="0"/>
      <pageSetup paperSize="9" scale="57" fitToHeight="0" orientation="landscape" r:id="rId4"/>
      <headerFooter alignWithMargins="0"/>
    </customSheetView>
    <customSheetView guid="{55B52CDC-17D9-4040-A417-936438266CCF}" scale="60" showPageBreaks="1" fitToPage="1" view="pageBreakPreview">
      <pane ySplit="9" topLeftCell="A208" activePane="bottomLeft" state="frozen"/>
      <selection pane="bottomLeft" activeCell="A204" sqref="A204:IV206"/>
      <pageMargins left="0.19685039370078741" right="0.19685039370078741" top="0.39370078740157483" bottom="0.19685039370078741" header="0" footer="0"/>
      <pageSetup paperSize="9" scale="49" fitToHeight="0" orientation="landscape" r:id="rId5"/>
      <headerFooter alignWithMargins="0"/>
    </customSheetView>
    <customSheetView guid="{8A263335-45B7-48E6-85A2-3C6A94BE9573}" scale="60" fitToPage="1" printArea="1" view="pageBreakPreview">
      <pane xSplit="3" ySplit="11" topLeftCell="D135" activePane="bottomRight" state="frozen"/>
      <selection pane="bottomRight" activeCell="O142" sqref="O142"/>
      <pageMargins left="0.19685039370078741" right="0.19685039370078741" top="0.39370078740157483" bottom="0.19685039370078741" header="0" footer="0"/>
      <pageSetup paperSize="9" scale="52" fitToHeight="0" orientation="landscape" r:id="rId6"/>
      <headerFooter alignWithMargins="0"/>
    </customSheetView>
    <customSheetView guid="{86BF184A-C03A-428F-841E-F6D192CE82B4}" scale="60" fitToPage="1" printArea="1" view="pageBreakPreview">
      <pane xSplit="3" ySplit="11" topLeftCell="D192" activePane="bottomRight" state="frozen"/>
      <selection pane="bottomRight" activeCell="D151" sqref="D151:D152"/>
      <pageMargins left="0.19685039370078741" right="0.19685039370078741" top="0.39370078740157483" bottom="0.19685039370078741" header="0" footer="0"/>
      <pageSetup paperSize="9" scale="52" fitToHeight="0" orientation="landscape" r:id="rId7"/>
      <headerFooter alignWithMargins="0"/>
    </customSheetView>
    <customSheetView guid="{572789DB-D21D-4837-BB9E-B477FFDE0D23}" scale="60" fitToPage="1" printArea="1" view="pageBreakPreview">
      <pane xSplit="3" ySplit="11" topLeftCell="D195" activePane="bottomRight" state="frozen"/>
      <selection pane="bottomRight" activeCell="V202" sqref="V202"/>
      <pageMargins left="0.19685039370078741" right="0.19685039370078741" top="0.39370078740157483" bottom="0.19685039370078741" header="0" footer="0"/>
      <pageSetup paperSize="9" scale="52" fitToHeight="0" orientation="landscape" r:id="rId8"/>
      <headerFooter alignWithMargins="0"/>
    </customSheetView>
    <customSheetView guid="{2354C5A8-0A2A-4680-9816-8AC41EE15711}" scale="60" fitToPage="1" printArea="1" view="pageBreakPreview">
      <pane xSplit="3" ySplit="11" topLeftCell="D45" activePane="bottomRight" state="frozen"/>
      <selection pane="bottomRight" activeCell="H47" sqref="H47"/>
      <pageMargins left="0.19685039370078741" right="0.19685039370078741" top="0.39370078740157483" bottom="0.19685039370078741" header="0" footer="0"/>
      <pageSetup paperSize="9" scale="47" fitToHeight="0" orientation="landscape" r:id="rId9"/>
      <headerFooter alignWithMargins="0"/>
    </customSheetView>
  </customSheetViews>
  <mergeCells count="11">
    <mergeCell ref="B3:O3"/>
    <mergeCell ref="B4:B7"/>
    <mergeCell ref="M5:O5"/>
    <mergeCell ref="B2:O2"/>
    <mergeCell ref="C4:C7"/>
    <mergeCell ref="D5:D7"/>
    <mergeCell ref="E5:E7"/>
    <mergeCell ref="J5:L5"/>
    <mergeCell ref="G4:O4"/>
    <mergeCell ref="F5:F7"/>
    <mergeCell ref="G5:I5"/>
  </mergeCells>
  <phoneticPr fontId="3" type="noConversion"/>
  <pageMargins left="0.19685039370078741" right="0.19685039370078741" top="0.39370078740157483" bottom="0.19685039370078741" header="0" footer="0"/>
  <pageSetup paperSize="9" scale="46" firstPageNumber="18" fitToHeight="0" orientation="landscape" useFirstPageNumber="1" r:id="rId10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ИТОГ районы форма 2п -МО</vt:lpstr>
      <vt:lpstr>'СВОД ИТОГ районы форма 2п -МО'!Заголовки_для_печати</vt:lpstr>
      <vt:lpstr>'СВОД ИТОГ районы форма 2п -МО'!Область_печати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TIS.Server, version=1.0.0.0</dc:creator>
  <cp:lastModifiedBy>But</cp:lastModifiedBy>
  <cp:lastPrinted>2024-10-11T07:53:12Z</cp:lastPrinted>
  <dcterms:created xsi:type="dcterms:W3CDTF">2024-09-09T08:50:39Z</dcterms:created>
  <dcterms:modified xsi:type="dcterms:W3CDTF">2024-10-11T07:53:15Z</dcterms:modified>
</cp:coreProperties>
</file>